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X:\Analytics 20n21\Fall Enrollment\"/>
    </mc:Choice>
  </mc:AlternateContent>
  <xr:revisionPtr revIDLastSave="0" documentId="13_ncr:1_{AA398E29-5344-4987-97DA-C767FABEBB88}" xr6:coauthVersionLast="47" xr6:coauthVersionMax="47" xr10:uidLastSave="{00000000-0000-0000-0000-000000000000}"/>
  <bookViews>
    <workbookView xWindow="44880" yWindow="7380" windowWidth="29040" windowHeight="16440" tabRatio="898" firstSheet="1" activeTab="1" xr2:uid="{00000000-000D-0000-FFFF-FFFF00000000}"/>
  </bookViews>
  <sheets>
    <sheet name="TOC" sheetId="1" state="hidden" r:id="rId1"/>
    <sheet name="Table of Contents" sheetId="37" r:id="rId2"/>
    <sheet name="TAB 1. QHP &amp; WAH by County" sheetId="6" r:id="rId3"/>
    <sheet name="TAB 2. QHP by Carrier" sheetId="36" r:id="rId4"/>
    <sheet name="Tab 3. QHP &amp; WAH by FPL" sheetId="3" r:id="rId5"/>
    <sheet name="Tab 4. QHP &amp; WAH by Age &amp; Sex" sheetId="7" r:id="rId6"/>
    <sheet name="Tab 5. QHP Household" sheetId="31" r:id="rId7"/>
    <sheet name="Tab 6. QHP &amp; WAH Race,Ethnicity" sheetId="12" r:id="rId8"/>
    <sheet name="Tab 7. QDP Information" sheetId="14" r:id="rId9"/>
    <sheet name="Tab 8. MPS Selection" sheetId="35" r:id="rId10"/>
    <sheet name="Tab 9. HPF &amp; WAH  Language Data" sheetId="8" r:id="rId11"/>
    <sheet name="QHP Renewals" sheetId="23" state="hidden" r:id="rId12"/>
    <sheet name="Tab10.Customer Support Language" sheetId="38" r:id="rId13"/>
    <sheet name="Churn" sheetId="17" state="hidden" r:id="rId14"/>
    <sheet name="Tab 11. Enrollment Assistance" sheetId="18" r:id="rId15"/>
    <sheet name="Tab 12. Cascade Care Plans" sheetId="40" r:id="rId16"/>
    <sheet name="Tab 13.  ARPA Subsidies" sheetId="41" r:id="rId17"/>
    <sheet name="MPS Cumulative" sheetId="30" state="hidden" r:id="rId18"/>
    <sheet name="Counties" sheetId="25" state="hidden"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 i="35" l="1"/>
  <c r="S18" i="35"/>
  <c r="S19" i="35"/>
  <c r="S20" i="35"/>
  <c r="S21" i="35"/>
  <c r="S16" i="35"/>
  <c r="R21" i="35"/>
  <c r="H42" i="41"/>
  <c r="H41" i="41"/>
  <c r="H40" i="41"/>
  <c r="H39" i="41"/>
  <c r="H38" i="41"/>
  <c r="H37" i="41"/>
  <c r="H36" i="41"/>
  <c r="H35" i="41"/>
  <c r="H34" i="41"/>
  <c r="H33" i="41"/>
  <c r="H32" i="41"/>
  <c r="E32" i="41"/>
  <c r="E42" i="41"/>
  <c r="E33" i="41"/>
  <c r="E34" i="41"/>
  <c r="E35" i="41"/>
  <c r="E36" i="41"/>
  <c r="E37" i="41"/>
  <c r="E38" i="41"/>
  <c r="E39" i="41"/>
  <c r="E40" i="41"/>
  <c r="E41" i="41"/>
  <c r="C33" i="41"/>
  <c r="C34" i="41"/>
  <c r="C35" i="41"/>
  <c r="C36" i="41"/>
  <c r="C37" i="41"/>
  <c r="C38" i="41"/>
  <c r="C39" i="41"/>
  <c r="C40" i="41"/>
  <c r="C41" i="41"/>
  <c r="C42" i="41"/>
  <c r="C32" i="41"/>
  <c r="P10" i="35" l="1"/>
  <c r="P9" i="35"/>
  <c r="P8" i="35"/>
  <c r="P7" i="35"/>
  <c r="P6" i="35"/>
  <c r="Q21" i="35"/>
  <c r="P21" i="35"/>
  <c r="P22" i="35" s="1"/>
  <c r="Q20" i="35"/>
  <c r="P20" i="35"/>
  <c r="Q19" i="35"/>
  <c r="P19" i="35"/>
  <c r="Q18" i="35"/>
  <c r="P18" i="35"/>
  <c r="Q17" i="35"/>
  <c r="P17" i="35"/>
  <c r="Q16" i="35"/>
  <c r="P16" i="35"/>
  <c r="C66" i="8"/>
  <c r="H87" i="41" l="1"/>
  <c r="E87" i="41"/>
  <c r="H86" i="41"/>
  <c r="E86" i="41"/>
  <c r="H85" i="41"/>
  <c r="E85" i="41"/>
  <c r="H84" i="41"/>
  <c r="E84" i="41"/>
  <c r="H83" i="41"/>
  <c r="E83" i="41"/>
  <c r="H82" i="41"/>
  <c r="E82" i="41"/>
  <c r="H81" i="41"/>
  <c r="E81" i="41"/>
  <c r="H80" i="41"/>
  <c r="E80" i="41"/>
  <c r="H79" i="41"/>
  <c r="E79" i="41"/>
  <c r="H78" i="41"/>
  <c r="E78" i="41"/>
  <c r="H77" i="41"/>
  <c r="E77" i="41"/>
  <c r="H76" i="41"/>
  <c r="E76" i="41"/>
  <c r="H75" i="41"/>
  <c r="E75" i="41"/>
  <c r="H74" i="41"/>
  <c r="E74" i="41"/>
  <c r="H73" i="41"/>
  <c r="E73" i="41"/>
  <c r="H72" i="41"/>
  <c r="E72" i="41"/>
  <c r="H71" i="41"/>
  <c r="E71" i="41"/>
  <c r="H70" i="41"/>
  <c r="E70" i="41"/>
  <c r="H69" i="41"/>
  <c r="E69" i="41"/>
  <c r="H68" i="41"/>
  <c r="E68" i="41"/>
  <c r="H67" i="41"/>
  <c r="E67" i="41"/>
  <c r="H66" i="41"/>
  <c r="E66" i="41"/>
  <c r="H65" i="41"/>
  <c r="E65" i="41"/>
  <c r="H64" i="41"/>
  <c r="E64" i="41"/>
  <c r="H63" i="41"/>
  <c r="E63" i="41"/>
  <c r="H62" i="41"/>
  <c r="E62" i="41"/>
  <c r="H61" i="41"/>
  <c r="E61" i="41"/>
  <c r="H60" i="41"/>
  <c r="E60" i="41"/>
  <c r="H59" i="41"/>
  <c r="E59" i="41"/>
  <c r="H58" i="41"/>
  <c r="E58" i="41"/>
  <c r="H57" i="41"/>
  <c r="E57" i="41"/>
  <c r="H56" i="41"/>
  <c r="E56" i="41"/>
  <c r="H55" i="41"/>
  <c r="E55" i="41"/>
  <c r="H54" i="41"/>
  <c r="E54" i="41"/>
  <c r="H53" i="41"/>
  <c r="E53" i="41"/>
  <c r="H52" i="41"/>
  <c r="E52" i="41"/>
  <c r="H51" i="41"/>
  <c r="E51" i="41"/>
  <c r="H50" i="41"/>
  <c r="E50" i="41"/>
  <c r="H49" i="41"/>
  <c r="E49" i="41"/>
  <c r="C95" i="38" l="1"/>
  <c r="D16" i="41"/>
  <c r="D17" i="41"/>
  <c r="D18" i="41"/>
  <c r="D19" i="41"/>
  <c r="D20" i="41"/>
  <c r="D21" i="41"/>
  <c r="D22" i="41"/>
  <c r="D23" i="41"/>
  <c r="D15" i="41"/>
  <c r="F48" i="3"/>
  <c r="F47" i="3"/>
  <c r="F46" i="3"/>
  <c r="F45" i="3"/>
  <c r="F44" i="3"/>
  <c r="F43" i="3"/>
  <c r="F42" i="3"/>
  <c r="F41" i="3"/>
  <c r="F40" i="3"/>
  <c r="F39" i="3"/>
  <c r="F38" i="3"/>
  <c r="L32" i="3"/>
  <c r="L31" i="3"/>
  <c r="L30" i="3"/>
  <c r="L29" i="3"/>
  <c r="L28" i="3"/>
  <c r="L27" i="3"/>
  <c r="L26" i="3"/>
  <c r="L25" i="3"/>
  <c r="L24" i="3"/>
  <c r="L23" i="3"/>
  <c r="L22" i="3"/>
  <c r="I33" i="3"/>
  <c r="J33" i="3"/>
  <c r="K33" i="3"/>
  <c r="D16" i="3"/>
  <c r="C16" i="3"/>
  <c r="E31" i="3"/>
  <c r="E30" i="3"/>
  <c r="E29" i="3"/>
  <c r="Q4" i="8"/>
  <c r="L33" i="3" l="1"/>
  <c r="I5" i="38"/>
  <c r="I6" i="38"/>
  <c r="I7" i="38"/>
  <c r="I8" i="38"/>
  <c r="I9" i="38"/>
  <c r="I4" i="38"/>
  <c r="E47" i="18"/>
  <c r="D47" i="18"/>
  <c r="C47" i="18"/>
  <c r="L38" i="40"/>
  <c r="L39" i="40"/>
  <c r="L40" i="40"/>
  <c r="L41" i="40"/>
  <c r="L42" i="40"/>
  <c r="L46" i="40"/>
  <c r="L47" i="40"/>
  <c r="L37" i="40"/>
  <c r="D14" i="40"/>
  <c r="D13" i="40"/>
  <c r="D12" i="40"/>
  <c r="L66" i="8" l="1"/>
  <c r="I66" i="8"/>
  <c r="F66" i="8"/>
  <c r="O11" i="35"/>
  <c r="O22" i="35" s="1"/>
  <c r="N11" i="35"/>
  <c r="N22" i="35" s="1"/>
  <c r="M11" i="35"/>
  <c r="M22" i="35" s="1"/>
  <c r="L11" i="35"/>
  <c r="L22" i="35" s="1"/>
  <c r="K11" i="35"/>
  <c r="K22" i="35" s="1"/>
  <c r="J11" i="35"/>
  <c r="J22" i="35" s="1"/>
  <c r="I11" i="35"/>
  <c r="I22" i="35" s="1"/>
  <c r="H11" i="35"/>
  <c r="H22" i="35" s="1"/>
  <c r="G11" i="35"/>
  <c r="G22" i="35" s="1"/>
  <c r="F11" i="35"/>
  <c r="F22" i="35" s="1"/>
  <c r="E11" i="35"/>
  <c r="E22" i="35" s="1"/>
  <c r="D11" i="35"/>
  <c r="D22" i="35" s="1"/>
  <c r="C11" i="35"/>
  <c r="C22" i="35" l="1"/>
  <c r="P11" i="35"/>
  <c r="C13" i="12"/>
  <c r="H6" i="7"/>
  <c r="E20" i="7"/>
  <c r="D20" i="7"/>
  <c r="D44" i="6"/>
  <c r="E11" i="3"/>
  <c r="E10" i="3"/>
  <c r="E9" i="3"/>
  <c r="E8" i="3"/>
  <c r="E7" i="3"/>
  <c r="E6" i="3"/>
  <c r="E5" i="3"/>
  <c r="E16" i="3" l="1"/>
  <c r="D33" i="3"/>
  <c r="C33" i="3"/>
  <c r="E32" i="3"/>
  <c r="E28" i="3"/>
  <c r="E27" i="3"/>
  <c r="E26" i="3"/>
  <c r="E25" i="3"/>
  <c r="E24" i="3"/>
  <c r="E23" i="3"/>
  <c r="E22" i="3"/>
  <c r="E33" i="3" l="1"/>
  <c r="G44" i="14" l="1"/>
  <c r="C14" i="31"/>
  <c r="E14" i="31"/>
  <c r="C49" i="3"/>
  <c r="D49" i="3"/>
  <c r="C17" i="36"/>
  <c r="C44" i="6"/>
  <c r="D10" i="36" l="1"/>
  <c r="D11" i="36"/>
  <c r="D12" i="36"/>
  <c r="D5" i="36"/>
  <c r="D13" i="36"/>
  <c r="D14" i="36"/>
  <c r="D15" i="36"/>
  <c r="D8" i="36"/>
  <c r="D16" i="36"/>
  <c r="D9" i="36"/>
  <c r="D4" i="36"/>
  <c r="D7" i="36"/>
  <c r="D6" i="36"/>
  <c r="H33" i="3" l="1"/>
  <c r="C37" i="14" l="1"/>
  <c r="C27" i="14"/>
  <c r="E4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 i="6"/>
  <c r="D27" i="14" l="1"/>
  <c r="D25" i="14"/>
  <c r="D26" i="14"/>
  <c r="D37" i="14"/>
  <c r="D36" i="14"/>
  <c r="D32" i="14"/>
  <c r="D33" i="14"/>
  <c r="D31" i="14"/>
  <c r="D34" i="14"/>
  <c r="D35" i="14"/>
  <c r="C20" i="7"/>
  <c r="C21" i="14" l="1"/>
  <c r="D14" i="14" l="1"/>
  <c r="D19" i="14"/>
  <c r="D20" i="14"/>
  <c r="D15" i="14"/>
  <c r="D16" i="14"/>
  <c r="D17" i="14"/>
  <c r="D18" i="14"/>
  <c r="F49" i="3"/>
  <c r="D21" i="14" l="1"/>
  <c r="I15" i="23"/>
  <c r="H15" i="23"/>
  <c r="D24" i="23"/>
  <c r="C24" i="23"/>
  <c r="D13" i="23"/>
  <c r="C13" i="23"/>
  <c r="C30" i="17" l="1"/>
  <c r="B30" i="17"/>
  <c r="F6" i="31" l="1"/>
  <c r="D7" i="31"/>
  <c r="F10" i="31" l="1"/>
  <c r="F4" i="31"/>
  <c r="F13" i="31"/>
  <c r="F9" i="31"/>
  <c r="F5" i="31"/>
  <c r="F14" i="31"/>
  <c r="F12" i="31"/>
  <c r="F8" i="31"/>
  <c r="F11" i="31"/>
  <c r="F7" i="31"/>
  <c r="D6" i="31"/>
  <c r="D9" i="31"/>
  <c r="D14" i="31"/>
  <c r="D8" i="31"/>
  <c r="D4" i="31"/>
  <c r="D5" i="31"/>
  <c r="S126" i="25" l="1"/>
  <c r="K126" i="25"/>
  <c r="O126" i="25"/>
  <c r="G126" i="25"/>
  <c r="S94" i="25"/>
  <c r="S79" i="25"/>
  <c r="Q72" i="25"/>
  <c r="O94" i="25"/>
  <c r="O79" i="25"/>
  <c r="M72" i="25"/>
  <c r="K94" i="25"/>
  <c r="K79" i="25"/>
  <c r="I72" i="25"/>
  <c r="G94" i="25"/>
  <c r="G79" i="25"/>
  <c r="E72" i="25"/>
  <c r="C123" i="25"/>
  <c r="C94" i="25"/>
  <c r="C79" i="25"/>
  <c r="A72" i="25"/>
  <c r="W61" i="25"/>
  <c r="W29" i="25"/>
  <c r="W14" i="25"/>
  <c r="U7" i="25"/>
  <c r="S58" i="25"/>
  <c r="S29" i="25"/>
  <c r="S14" i="25"/>
  <c r="Q7" i="25"/>
  <c r="O61" i="25"/>
  <c r="O29" i="25"/>
  <c r="O19" i="25"/>
  <c r="O14" i="25"/>
  <c r="M7" i="25"/>
  <c r="K29" i="25"/>
  <c r="K61" i="25"/>
  <c r="K19" i="25"/>
  <c r="K14" i="25"/>
  <c r="I7" i="25"/>
  <c r="G61" i="25"/>
  <c r="G29" i="25"/>
  <c r="G19" i="25"/>
  <c r="G14" i="25"/>
  <c r="E7" i="25"/>
  <c r="C61" i="25"/>
  <c r="C29" i="25" l="1"/>
  <c r="C19" i="25"/>
  <c r="C14" i="25"/>
  <c r="A7" i="25"/>
  <c r="B14" i="17" l="1"/>
  <c r="C14" i="17"/>
  <c r="D14" i="17"/>
  <c r="E14" i="17"/>
  <c r="F14" i="17"/>
  <c r="G14" i="17"/>
  <c r="H14" i="17"/>
  <c r="I14" i="17"/>
  <c r="J14" i="17"/>
  <c r="K14" i="17"/>
  <c r="L14" i="17"/>
  <c r="M14" i="17"/>
  <c r="B13" i="17"/>
  <c r="C13" i="17"/>
  <c r="D13" i="17"/>
  <c r="E13" i="17"/>
  <c r="F13" i="17"/>
  <c r="G13" i="17"/>
  <c r="H13" i="17"/>
  <c r="I13" i="17"/>
  <c r="J13" i="17"/>
  <c r="K13" i="17"/>
  <c r="L13" i="17"/>
  <c r="M13" i="17"/>
  <c r="C4" i="14" l="1"/>
  <c r="C10" i="14"/>
  <c r="G6" i="7" l="1"/>
  <c r="C11" i="7"/>
  <c r="F44" i="6" l="1"/>
</calcChain>
</file>

<file path=xl/sharedStrings.xml><?xml version="1.0" encoding="utf-8"?>
<sst xmlns="http://schemas.openxmlformats.org/spreadsheetml/2006/main" count="2031" uniqueCount="497">
  <si>
    <t>TAB 1</t>
  </si>
  <si>
    <t>TAB 2</t>
  </si>
  <si>
    <t xml:space="preserve">Distribution of QHPs </t>
  </si>
  <si>
    <t>TAB 3</t>
  </si>
  <si>
    <t>QHP Enrollees Disenrollments</t>
  </si>
  <si>
    <t>TAB 4</t>
  </si>
  <si>
    <t xml:space="preserve">QHP and Dental Enrollee By Month </t>
  </si>
  <si>
    <t>TAB 5</t>
  </si>
  <si>
    <t>TAB 6</t>
  </si>
  <si>
    <t xml:space="preserve">QHP Enrollee by Age &amp; Gender </t>
  </si>
  <si>
    <t>TAB 7</t>
  </si>
  <si>
    <t>TAB 8</t>
  </si>
  <si>
    <t>TAB 9</t>
  </si>
  <si>
    <t xml:space="preserve">QHP by Enrollee by Race/Ethnicity </t>
  </si>
  <si>
    <t>TAB 10</t>
  </si>
  <si>
    <t>QHP by Enrollee by Citizenship</t>
  </si>
  <si>
    <t>TAB 11</t>
  </si>
  <si>
    <t xml:space="preserve">Additional QHP Data by Carriers </t>
  </si>
  <si>
    <t>TAB 12</t>
  </si>
  <si>
    <t xml:space="preserve">Additional Data by Churn </t>
  </si>
  <si>
    <t>TAB 13</t>
  </si>
  <si>
    <t xml:space="preserve">Additional Data by Assisted </t>
  </si>
  <si>
    <t>TAB 14</t>
  </si>
  <si>
    <t xml:space="preserve">Additional Data by Families </t>
  </si>
  <si>
    <t>TAB 15</t>
  </si>
  <si>
    <t xml:space="preserve">Additional Data by QHP_Premiums_APTC_CSR </t>
  </si>
  <si>
    <t>TAB 16</t>
  </si>
  <si>
    <t>SEP</t>
  </si>
  <si>
    <t>TAB 17</t>
  </si>
  <si>
    <t xml:space="preserve">SHOP </t>
  </si>
  <si>
    <t>TABLE OF CONTENTS</t>
  </si>
  <si>
    <t>QHP Renewals</t>
  </si>
  <si>
    <t>TAB 18</t>
  </si>
  <si>
    <t xml:space="preserve">QHP  &amp; WAH by Enrollee by Language </t>
  </si>
  <si>
    <t>QHP</t>
  </si>
  <si>
    <t xml:space="preserve">Description: </t>
  </si>
  <si>
    <t xml:space="preserve">Timeframe: </t>
  </si>
  <si>
    <t>Subsidized Enrollees</t>
  </si>
  <si>
    <t>Total QHP</t>
  </si>
  <si>
    <t xml:space="preserve">Month </t>
  </si>
  <si>
    <t>Non Subsidized Enrollees</t>
  </si>
  <si>
    <t>Metal</t>
  </si>
  <si>
    <t>Bronze</t>
  </si>
  <si>
    <t>Catastrophic</t>
  </si>
  <si>
    <t>Gold</t>
  </si>
  <si>
    <t>Silver</t>
  </si>
  <si>
    <t>FPL</t>
  </si>
  <si>
    <t>&gt;400</t>
  </si>
  <si>
    <t>Month</t>
  </si>
  <si>
    <t>Enrollees</t>
  </si>
  <si>
    <t>County</t>
  </si>
  <si>
    <t>BENTON</t>
  </si>
  <si>
    <t>CLARK</t>
  </si>
  <si>
    <t>COWLITZ</t>
  </si>
  <si>
    <t>FRANKLIN</t>
  </si>
  <si>
    <t>Age group</t>
  </si>
  <si>
    <t>Count</t>
  </si>
  <si>
    <t>AGE1&lt;18</t>
  </si>
  <si>
    <t>AGE2 18-25</t>
  </si>
  <si>
    <t>AGE6 55-64</t>
  </si>
  <si>
    <t>AGE7 ≥65</t>
  </si>
  <si>
    <t>Gender</t>
  </si>
  <si>
    <t xml:space="preserve">Male </t>
  </si>
  <si>
    <t>Female</t>
  </si>
  <si>
    <t>WAH</t>
  </si>
  <si>
    <t>Albanian</t>
  </si>
  <si>
    <t>Amharic</t>
  </si>
  <si>
    <t>American Sign Language</t>
  </si>
  <si>
    <t>Arabic</t>
  </si>
  <si>
    <t>Bengali</t>
  </si>
  <si>
    <t>Bulgarian</t>
  </si>
  <si>
    <t>Burmese</t>
  </si>
  <si>
    <t>Cambodian (Khmer)</t>
  </si>
  <si>
    <t>Chinese</t>
  </si>
  <si>
    <t>Cham</t>
  </si>
  <si>
    <t>Farsi</t>
  </si>
  <si>
    <t>French</t>
  </si>
  <si>
    <t>Gujarati</t>
  </si>
  <si>
    <t>Hindi</t>
  </si>
  <si>
    <t>Hmong</t>
  </si>
  <si>
    <t>Indonesian</t>
  </si>
  <si>
    <t>Japanese</t>
  </si>
  <si>
    <t>Korean</t>
  </si>
  <si>
    <t>Laotian</t>
  </si>
  <si>
    <t>Oromo</t>
  </si>
  <si>
    <t>Persian</t>
  </si>
  <si>
    <t>Polish</t>
  </si>
  <si>
    <t>Portuguese</t>
  </si>
  <si>
    <t>Punjabi</t>
  </si>
  <si>
    <t>Romanian</t>
  </si>
  <si>
    <t>Russian</t>
  </si>
  <si>
    <t>Samoan</t>
  </si>
  <si>
    <t>Somali</t>
  </si>
  <si>
    <t>Spanish</t>
  </si>
  <si>
    <t>Swahili</t>
  </si>
  <si>
    <t>Tagalog</t>
  </si>
  <si>
    <t>Tamil</t>
  </si>
  <si>
    <t>Thai</t>
  </si>
  <si>
    <t>Tigrigna</t>
  </si>
  <si>
    <t>Trukese</t>
  </si>
  <si>
    <t>Turkish</t>
  </si>
  <si>
    <t>Ukrainian</t>
  </si>
  <si>
    <t>Urdu</t>
  </si>
  <si>
    <t>Vietnamese</t>
  </si>
  <si>
    <t>French Creole</t>
  </si>
  <si>
    <t>Armenian</t>
  </si>
  <si>
    <t>Fijian</t>
  </si>
  <si>
    <t>Visayan</t>
  </si>
  <si>
    <t>Carrier</t>
  </si>
  <si>
    <t>BridgeSpan</t>
  </si>
  <si>
    <t>Coordinated Care</t>
  </si>
  <si>
    <t>Kaiser Northwest</t>
  </si>
  <si>
    <t>LifeWise</t>
  </si>
  <si>
    <t>Molina</t>
  </si>
  <si>
    <t>Premera</t>
  </si>
  <si>
    <t>Ethnicity</t>
  </si>
  <si>
    <t>Hispanic_Indicator</t>
  </si>
  <si>
    <t>Hispanic</t>
  </si>
  <si>
    <t>Not Declared</t>
  </si>
  <si>
    <t>Not_Hispanic</t>
  </si>
  <si>
    <t>Asian</t>
  </si>
  <si>
    <t>Black</t>
  </si>
  <si>
    <t>Hawaiian</t>
  </si>
  <si>
    <t>not Provided</t>
  </si>
  <si>
    <t>Other</t>
  </si>
  <si>
    <t>Pacific Islander</t>
  </si>
  <si>
    <t>White</t>
  </si>
  <si>
    <t>Citizen</t>
  </si>
  <si>
    <t>OTHER</t>
  </si>
  <si>
    <t xml:space="preserve">QHP &amp; WAH Enrollees </t>
  </si>
  <si>
    <t xml:space="preserve">QHP &amp; WAH Enrollees by County </t>
  </si>
  <si>
    <t xml:space="preserve">Churn </t>
  </si>
  <si>
    <t>QHP - Medicaid</t>
  </si>
  <si>
    <t>Medicaid - QHP</t>
  </si>
  <si>
    <t>Total Medicaid</t>
  </si>
  <si>
    <t>QHP -Medicaid</t>
  </si>
  <si>
    <t>Percent enrolled in both QHP and QDP</t>
  </si>
  <si>
    <t>QDP Enrollees by Plan Type</t>
  </si>
  <si>
    <t>Plan Type</t>
  </si>
  <si>
    <t>Dental Distribution</t>
  </si>
  <si>
    <t>Delta Dental of Washington</t>
  </si>
  <si>
    <t>Dentegra Insurance Company</t>
  </si>
  <si>
    <t>QDP Enrollees by  Carrier</t>
  </si>
  <si>
    <t>Percent of QDP also enrolled in QHP</t>
  </si>
  <si>
    <t>Grand Total</t>
  </si>
  <si>
    <t>SPOKANE</t>
  </si>
  <si>
    <t>CHIP</t>
  </si>
  <si>
    <t>MAGI</t>
  </si>
  <si>
    <t>Chiu Chow</t>
  </si>
  <si>
    <t>Kaiser Permanente WA</t>
  </si>
  <si>
    <t>Dari</t>
  </si>
  <si>
    <t>Pashto</t>
  </si>
  <si>
    <t>German</t>
  </si>
  <si>
    <t>Marathi</t>
  </si>
  <si>
    <t>Did not report</t>
  </si>
  <si>
    <t>100-138</t>
  </si>
  <si>
    <t>139-150</t>
  </si>
  <si>
    <t>151-200</t>
  </si>
  <si>
    <t>201-250</t>
  </si>
  <si>
    <t>251-300</t>
  </si>
  <si>
    <t>301-400</t>
  </si>
  <si>
    <t>&lt; 100</t>
  </si>
  <si>
    <t>KITSAP</t>
  </si>
  <si>
    <t>PIERCE</t>
  </si>
  <si>
    <t>SNOHOMISH</t>
  </si>
  <si>
    <t>THURSTON</t>
  </si>
  <si>
    <t>WHATCOM</t>
  </si>
  <si>
    <t>YAKIMA</t>
  </si>
  <si>
    <t>American Indian/Alaska Native</t>
  </si>
  <si>
    <t>QHP Enrollees by County</t>
  </si>
  <si>
    <t>Male</t>
  </si>
  <si>
    <t>CLARK County</t>
  </si>
  <si>
    <t>AGE3 26-34</t>
  </si>
  <si>
    <t>AGE4 35-44</t>
  </si>
  <si>
    <t>AGE5 45-54</t>
  </si>
  <si>
    <t>SNOHOMISH County</t>
  </si>
  <si>
    <t>YAKIMA County</t>
  </si>
  <si>
    <t>KITSAP County</t>
  </si>
  <si>
    <t>BENTON County</t>
  </si>
  <si>
    <t>FRANKLIN County</t>
  </si>
  <si>
    <t>COWLITZ County</t>
  </si>
  <si>
    <t>SPOKANE County</t>
  </si>
  <si>
    <t>THURSTON County</t>
  </si>
  <si>
    <t>PIERCE County</t>
  </si>
  <si>
    <t>WHATCOM County</t>
  </si>
  <si>
    <t>NAVIGATOR</t>
  </si>
  <si>
    <t>BROKER</t>
  </si>
  <si>
    <t>Total</t>
  </si>
  <si>
    <t xml:space="preserve">QHP </t>
  </si>
  <si>
    <t xml:space="preserve">LEP </t>
  </si>
  <si>
    <t>Other*</t>
  </si>
  <si>
    <t>Infant &lt;1</t>
  </si>
  <si>
    <t>Toddler 1-5</t>
  </si>
  <si>
    <t>School Age 6-12</t>
  </si>
  <si>
    <t>Adolescent 13-18</t>
  </si>
  <si>
    <t>Black/African American</t>
  </si>
  <si>
    <t>Multi-Race</t>
  </si>
  <si>
    <t>&lt;18</t>
  </si>
  <si>
    <t>18-25</t>
  </si>
  <si>
    <t>26-34</t>
  </si>
  <si>
    <t>35-44</t>
  </si>
  <si>
    <t>45-54</t>
  </si>
  <si>
    <t>55-64</t>
  </si>
  <si>
    <t>65+</t>
  </si>
  <si>
    <t>Delta Dental</t>
  </si>
  <si>
    <t xml:space="preserve">March.2018- Feb. 2019 </t>
  </si>
  <si>
    <t>CARRIER</t>
  </si>
  <si>
    <t>YR 2018</t>
  </si>
  <si>
    <t>YR 2019</t>
  </si>
  <si>
    <t>METAL LEVEL</t>
  </si>
  <si>
    <t>MC Plan Name</t>
  </si>
  <si>
    <t>201801</t>
  </si>
  <si>
    <t>201802</t>
  </si>
  <si>
    <t>201803</t>
  </si>
  <si>
    <t>201804</t>
  </si>
  <si>
    <t>201805</t>
  </si>
  <si>
    <t>201806</t>
  </si>
  <si>
    <t>201807</t>
  </si>
  <si>
    <t>201808</t>
  </si>
  <si>
    <t>201809</t>
  </si>
  <si>
    <t>201810</t>
  </si>
  <si>
    <t>201811</t>
  </si>
  <si>
    <t>201812</t>
  </si>
  <si>
    <t>201901</t>
  </si>
  <si>
    <t>201902</t>
  </si>
  <si>
    <t>Amerigroup Washington Inc</t>
  </si>
  <si>
    <t>Community Health Plan of Washington</t>
  </si>
  <si>
    <t>Coordinated Care of Washington</t>
  </si>
  <si>
    <t>Molina Healthcare of Washington Inc</t>
  </si>
  <si>
    <t>United Health Care Community Plan</t>
  </si>
  <si>
    <t xml:space="preserve"> REPORT FOR CUMULATIVE NUMBERS </t>
  </si>
  <si>
    <t>Medical Plan Selection from 201801-201902</t>
  </si>
  <si>
    <t>Household
Size</t>
  </si>
  <si>
    <t>Total distinct person in yr 2018</t>
  </si>
  <si>
    <t xml:space="preserve">Total </t>
  </si>
  <si>
    <t>QHP-WAH</t>
  </si>
  <si>
    <t>WAH-QHP</t>
  </si>
  <si>
    <t>0-34</t>
  </si>
  <si>
    <t>35-54</t>
  </si>
  <si>
    <t>Sep-2018 QHP Renewals vs Sep-2019 QHP Renewals</t>
  </si>
  <si>
    <t>QHP to WAH</t>
  </si>
  <si>
    <t>WAH to QHP</t>
  </si>
  <si>
    <t>QHP Total</t>
  </si>
  <si>
    <t>WAH Total</t>
  </si>
  <si>
    <t>Alaskan Native</t>
  </si>
  <si>
    <t>American Indian</t>
  </si>
  <si>
    <t>Kaiser WA</t>
  </si>
  <si>
    <t>LifeWise WA</t>
  </si>
  <si>
    <t>PacificSource</t>
  </si>
  <si>
    <t>Providence Health Plan</t>
  </si>
  <si>
    <t>Greek</t>
  </si>
  <si>
    <t>Haitian-Creole</t>
  </si>
  <si>
    <t>Kikuyu</t>
  </si>
  <si>
    <t>Mien</t>
  </si>
  <si>
    <t xml:space="preserve"> Total</t>
  </si>
  <si>
    <t>QHP Household</t>
  </si>
  <si>
    <t>*Includes households who choose to not report income.</t>
  </si>
  <si>
    <t>QDP By County</t>
  </si>
  <si>
    <t>Race</t>
  </si>
  <si>
    <t>Total*</t>
  </si>
  <si>
    <t>Lawfully Present</t>
  </si>
  <si>
    <t xml:space="preserve">QHP  &amp; WAH Enrollees by County </t>
  </si>
  <si>
    <t>QHP Enrollees by Carrier</t>
  </si>
  <si>
    <t>WAH Enrollees by Federal Poverty Level</t>
  </si>
  <si>
    <t>Households</t>
  </si>
  <si>
    <t>QHP &amp; WAH Enrollees by Race</t>
  </si>
  <si>
    <t xml:space="preserve">QDP Enrollees by Age </t>
  </si>
  <si>
    <t>Percent</t>
  </si>
  <si>
    <t>Number of QDP also enrolled in QHP</t>
  </si>
  <si>
    <t>Cebuano</t>
  </si>
  <si>
    <t>Czech</t>
  </si>
  <si>
    <t>Ilocano</t>
  </si>
  <si>
    <t>Italian</t>
  </si>
  <si>
    <t>Hungarian</t>
  </si>
  <si>
    <t>Ibo</t>
  </si>
  <si>
    <t>Slovak</t>
  </si>
  <si>
    <t>Tongan</t>
  </si>
  <si>
    <t xml:space="preserve">WAH </t>
  </si>
  <si>
    <t>Languages</t>
  </si>
  <si>
    <t>Mandarin</t>
  </si>
  <si>
    <t>QHP &amp; WAH Race, Ethnicity</t>
  </si>
  <si>
    <t>QHP Enrollees by Status and FPL</t>
  </si>
  <si>
    <t>Total WAH Enrollees by Plan and Month</t>
  </si>
  <si>
    <t>Translation</t>
  </si>
  <si>
    <t>WAH Enrollees by Language Request</t>
  </si>
  <si>
    <t>QHP Enrollees by Language Request</t>
  </si>
  <si>
    <t>*</t>
  </si>
  <si>
    <t>Telephonic Interpretation Requests*</t>
  </si>
  <si>
    <t xml:space="preserve">QHP &amp; WAH by County </t>
  </si>
  <si>
    <t>QHP by Carrier</t>
  </si>
  <si>
    <t>Percent of County Covered</t>
  </si>
  <si>
    <t>Age</t>
  </si>
  <si>
    <t>QHP &amp; WAH Enrollees by Age</t>
  </si>
  <si>
    <t>QHP &amp; WAH Enrollees - Under 19</t>
  </si>
  <si>
    <t>Not Hispanic</t>
  </si>
  <si>
    <t>Family Dental</t>
  </si>
  <si>
    <t>Pediatric Dental</t>
  </si>
  <si>
    <t>Managed Care Plan Name</t>
  </si>
  <si>
    <t>Medicaid Plan Selection (MPS)</t>
  </si>
  <si>
    <t>QHP &amp; WAH Enrollees by Sex</t>
  </si>
  <si>
    <t>Sex</t>
  </si>
  <si>
    <t>QDP by Plan type, County, Carrier, Age, Sex</t>
  </si>
  <si>
    <t xml:space="preserve">QDP Enrollees by Sex </t>
  </si>
  <si>
    <t>QHP &amp; WAH by Age &amp; Sex</t>
  </si>
  <si>
    <t xml:space="preserve">                          QHP Enrollees by Household Size</t>
  </si>
  <si>
    <t>QHP &amp; WAH Limited English Proficiency (LEP)</t>
  </si>
  <si>
    <t>Akan</t>
  </si>
  <si>
    <t>Bosnian</t>
  </si>
  <si>
    <t>Cantonese</t>
  </si>
  <si>
    <t>Chuukese</t>
  </si>
  <si>
    <t>Croatian</t>
  </si>
  <si>
    <t>Fulani</t>
  </si>
  <si>
    <t>Haitian Creole</t>
  </si>
  <si>
    <t>Karen</t>
  </si>
  <si>
    <t>Kinyarwanda</t>
  </si>
  <si>
    <t>Lingala</t>
  </si>
  <si>
    <t>Mam</t>
  </si>
  <si>
    <t>Mixteco</t>
  </si>
  <si>
    <t>Mongolian</t>
  </si>
  <si>
    <t>Nepali</t>
  </si>
  <si>
    <t>Nuer</t>
  </si>
  <si>
    <t>Serbian</t>
  </si>
  <si>
    <t>Sorani</t>
  </si>
  <si>
    <t>Sudanese Arabic</t>
  </si>
  <si>
    <t>Telugu</t>
  </si>
  <si>
    <t>Toishanese</t>
  </si>
  <si>
    <t>ADAMS</t>
  </si>
  <si>
    <t>ASOTIN</t>
  </si>
  <si>
    <t>CHELAN</t>
  </si>
  <si>
    <t>CLALLAM</t>
  </si>
  <si>
    <t>COLUMBIA</t>
  </si>
  <si>
    <t>DOUGLAS</t>
  </si>
  <si>
    <t>FERRY</t>
  </si>
  <si>
    <t>GARFIELD</t>
  </si>
  <si>
    <t>GRANT</t>
  </si>
  <si>
    <t>GRAYS HARBOR</t>
  </si>
  <si>
    <t>ISLAND</t>
  </si>
  <si>
    <t>JEFFERSON</t>
  </si>
  <si>
    <t>KING</t>
  </si>
  <si>
    <t>KITTITAS</t>
  </si>
  <si>
    <t>KLICKITAT</t>
  </si>
  <si>
    <t>LEWIS</t>
  </si>
  <si>
    <t>LINCOLN</t>
  </si>
  <si>
    <t>MASON</t>
  </si>
  <si>
    <t>OKANOGAN</t>
  </si>
  <si>
    <t>PACIFIC</t>
  </si>
  <si>
    <t>PEND OREILLE</t>
  </si>
  <si>
    <t>SAN JUAN</t>
  </si>
  <si>
    <t>SKAGIT</t>
  </si>
  <si>
    <t>SKAMANIA</t>
  </si>
  <si>
    <t>STEVENS</t>
  </si>
  <si>
    <t>WAHKIAKUM</t>
  </si>
  <si>
    <t>WALLA WALLA</t>
  </si>
  <si>
    <t>WHITMAN</t>
  </si>
  <si>
    <t>Community Health Network of Washington</t>
  </si>
  <si>
    <t>Regence BlueCross BlueShield of OR</t>
  </si>
  <si>
    <t>Regence BlueShield</t>
  </si>
  <si>
    <t>UnitedHealthcare of OR</t>
  </si>
  <si>
    <t xml:space="preserve">QHP  Enrollees by Race and Ethnicity </t>
  </si>
  <si>
    <t>Dutch</t>
  </si>
  <si>
    <t>Hebrew</t>
  </si>
  <si>
    <t>Ilongo</t>
  </si>
  <si>
    <t>Malayalam</t>
  </si>
  <si>
    <t>QHP Cascade and Standard Plans</t>
  </si>
  <si>
    <t>American Rescue Plan Act (ARPA) and Public Health Emergency (PHE) SEPs</t>
  </si>
  <si>
    <t>Return to Table of Contents</t>
  </si>
  <si>
    <t>Top 10 counties highlighted.</t>
  </si>
  <si>
    <t>&lt;100%</t>
  </si>
  <si>
    <t>100 - 138%</t>
  </si>
  <si>
    <t>139 - 150%</t>
  </si>
  <si>
    <t>151 - 200%</t>
  </si>
  <si>
    <t>201 - 250%</t>
  </si>
  <si>
    <t>251 - 300%</t>
  </si>
  <si>
    <t>301 - 400%</t>
  </si>
  <si>
    <t>&gt;400%</t>
  </si>
  <si>
    <t>QHP Enrollees by FPL and Subsidy</t>
  </si>
  <si>
    <t>Subsidized</t>
  </si>
  <si>
    <t>Non-Subsidized</t>
  </si>
  <si>
    <t>QHP &amp; WAH by Information by FPL</t>
  </si>
  <si>
    <t>&lt;.1%</t>
  </si>
  <si>
    <t>Race/Ethnicity</t>
  </si>
  <si>
    <t xml:space="preserve">WAH Enrollees by Race and Ethnicity </t>
  </si>
  <si>
    <t>HPF &amp; WAH Language Data</t>
  </si>
  <si>
    <t>Customer Support Languages</t>
  </si>
  <si>
    <t>Table of Contents</t>
  </si>
  <si>
    <t>Subsidized Total</t>
  </si>
  <si>
    <t>Non-Subsidized Total</t>
  </si>
  <si>
    <t>Cascade</t>
  </si>
  <si>
    <t>Cascade Select</t>
  </si>
  <si>
    <t>&lt; 139%</t>
  </si>
  <si>
    <t>139-150%</t>
  </si>
  <si>
    <t>151-200%</t>
  </si>
  <si>
    <t>201-250%</t>
  </si>
  <si>
    <t>251-300%</t>
  </si>
  <si>
    <t>301-400%</t>
  </si>
  <si>
    <t>Cascade Select (Public Option)</t>
  </si>
  <si>
    <t>&lt;1%</t>
  </si>
  <si>
    <t>Other (Non-Standard)</t>
  </si>
  <si>
    <t>New</t>
  </si>
  <si>
    <t>Returning</t>
  </si>
  <si>
    <t>17 and under</t>
  </si>
  <si>
    <t>18-34</t>
  </si>
  <si>
    <t>65 and over</t>
  </si>
  <si>
    <t>QHP data was collected as of 10/7/2021  and WAH data collected as of 10/15/2021.</t>
  </si>
  <si>
    <t xml:space="preserve">FPL Total </t>
  </si>
  <si>
    <t>County Population*</t>
  </si>
  <si>
    <t>*Washington State Office of Financial Management (OFM) data for county population 65 and less in 2021.</t>
  </si>
  <si>
    <t>10+</t>
  </si>
  <si>
    <t>May</t>
  </si>
  <si>
    <t>Akateko</t>
  </si>
  <si>
    <t>Bahdini</t>
  </si>
  <si>
    <t>Chin Hakha</t>
  </si>
  <si>
    <t>Dinka</t>
  </si>
  <si>
    <t>Kanjobal</t>
  </si>
  <si>
    <t>Kayah</t>
  </si>
  <si>
    <t>Khmer</t>
  </si>
  <si>
    <t>Kunama</t>
  </si>
  <si>
    <t>Mandinka</t>
  </si>
  <si>
    <t>Marshallese</t>
  </si>
  <si>
    <t>Pohnpeian</t>
  </si>
  <si>
    <t>Portuguese Brazilian</t>
  </si>
  <si>
    <t>Rundi</t>
  </si>
  <si>
    <t>Test</t>
  </si>
  <si>
    <t>Uzbek</t>
  </si>
  <si>
    <t>Wolof</t>
  </si>
  <si>
    <t>April</t>
  </si>
  <si>
    <t>Non-English Calls Answered</t>
  </si>
  <si>
    <t>June</t>
  </si>
  <si>
    <t>July</t>
  </si>
  <si>
    <t>August</t>
  </si>
  <si>
    <t>September</t>
  </si>
  <si>
    <t>Total Calls</t>
  </si>
  <si>
    <t>English</t>
  </si>
  <si>
    <t>Race Not Provided</t>
  </si>
  <si>
    <t>Ethnicity Not Provided</t>
  </si>
  <si>
    <t>Average Net Premium After Recalculation</t>
  </si>
  <si>
    <t>Grand Total**</t>
  </si>
  <si>
    <t>** QHP enrollment data collected as of 5/25/2021.</t>
  </si>
  <si>
    <t>401-500%</t>
  </si>
  <si>
    <t>501-600%</t>
  </si>
  <si>
    <t>&lt;139%</t>
  </si>
  <si>
    <t>OVER 600%</t>
  </si>
  <si>
    <t>&gt;600%**</t>
  </si>
  <si>
    <t>401 - 500%</t>
  </si>
  <si>
    <t>501 - 600%</t>
  </si>
  <si>
    <t>401 - 500%**</t>
  </si>
  <si>
    <t>501 - 600%**</t>
  </si>
  <si>
    <t>&gt;600%</t>
  </si>
  <si>
    <t>Languages that had translation requests during January-March, but no services requested during April-September are included in the report as "-".</t>
  </si>
  <si>
    <t xml:space="preserve">*Includes calls answered by bilingual and multilingual Customer Service Representatives at Washington Healthplanfinder Support Center from April through September, 2021. </t>
  </si>
  <si>
    <t>** Federal subsidies are newly available for enrollees over 400% of FPL due to the American Rescue Plan Act.  See Tab 13 for more information.</t>
  </si>
  <si>
    <t>QHP Enrollees by Metal Level and FPL</t>
  </si>
  <si>
    <t>QHP Enrollees by Age Group and FPL</t>
  </si>
  <si>
    <t>Nine percent (19,745) of QHP Households have at least one family member enrolled in WAH.</t>
  </si>
  <si>
    <t>Average household size is 1.5 members.</t>
  </si>
  <si>
    <t>*Multi-Race for WAH was not available for this report.</t>
  </si>
  <si>
    <t>Other or border</t>
  </si>
  <si>
    <t>* Includes calls answered from  April through September 2021 through Language Line Solutions. Free telephonic services are made available to applicants in over 200 languages when a bilingual or multilingual Customer Support Representative is unavailable in the preferred language.</t>
  </si>
  <si>
    <t>Navigator Assistance</t>
  </si>
  <si>
    <t>Broker Assistance</t>
  </si>
  <si>
    <t>Customers by Plan Type</t>
  </si>
  <si>
    <t>New vs. Returning Customers by Plan Type</t>
  </si>
  <si>
    <t>Customer by Plan Status and Age Group</t>
  </si>
  <si>
    <t>Customers by FPL, Subsidy, and Plan Type</t>
  </si>
  <si>
    <t>QHP Average Monthy Premium By Subsidy Status by County</t>
  </si>
  <si>
    <t>Non Subsidized</t>
  </si>
  <si>
    <t xml:space="preserve">Percent </t>
  </si>
  <si>
    <t>Statewide</t>
  </si>
  <si>
    <t xml:space="preserve">QHP Enrollment Assistance by County </t>
  </si>
  <si>
    <t>Does not represent full scope of assister services provided for all participants; excludes 158,076 Navigator-assisted and 67,900 Broker-assisted enrollments in WAH.</t>
  </si>
  <si>
    <t>55+</t>
  </si>
  <si>
    <t>Over 600%</t>
  </si>
  <si>
    <t>% with Cascade Care Plans</t>
  </si>
  <si>
    <t>Average Premium (no tax credit)</t>
  </si>
  <si>
    <t>Average Premium
(after tax credit)</t>
  </si>
  <si>
    <t xml:space="preserve">Count </t>
  </si>
  <si>
    <t>Average Additional Subsidy After Recalculation</t>
  </si>
  <si>
    <t>FPL %</t>
  </si>
  <si>
    <t>Annual Total</t>
  </si>
  <si>
    <t>Monthly Average</t>
  </si>
  <si>
    <t>% of Monthly WAH Enrollees</t>
  </si>
  <si>
    <t>Total Actively Selecting* WAH Enrollees  by Carrier by Month</t>
  </si>
  <si>
    <t>Total** Actively Selecting</t>
  </si>
  <si>
    <t>** Cumulative total by month only includes MAGI and CHIP enrollees who actively selected a WAH Managed Care Plan through Washington Healthplanfinder.</t>
  </si>
  <si>
    <t>* WAH clients selecting a Managed Care Plan through HPF; the remainder are automatically enrolled into a plan.</t>
  </si>
  <si>
    <t>QHP data collected as of 10/7/2021.</t>
  </si>
  <si>
    <t>QHP &amp; WAH Enrollment Assistance</t>
  </si>
  <si>
    <t>* Cumulative total by month includes WAH clients enrolled through Washington Healthplanfinder.</t>
  </si>
  <si>
    <t>Interpretation</t>
  </si>
  <si>
    <t>*Includes customers who requested  a need for translation or interpretation.</t>
  </si>
  <si>
    <t>*Includes applicants who requested interpretation or translation services in HealthPlanFinder.</t>
  </si>
  <si>
    <t>** QHP enrollment data collected as 8/15/2021 for new customers between 5/6 and 8/15/2021.</t>
  </si>
  <si>
    <t>Premium Impacts of ARPA - Subsidy Recalculation by FPL</t>
  </si>
  <si>
    <t>New Customers after ARPA Implementation - By Subsidy Status by FPL</t>
  </si>
  <si>
    <t>Average % of WAH Annual Enrollment Actively Selecting Plans</t>
  </si>
  <si>
    <t>Average WAH Annual Enrollment</t>
  </si>
  <si>
    <t>* Includes QHP accounts partnered to a navigator, broker, tribal assister, or community assistance counselor in Healthplanfinder.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</si>
</sst>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0.0%"/>
    <numFmt numFmtId="167" formatCode="_(&quot;$&quot;* #,##0_);_(&quot;$&quot;* \(#,##0\);_(&quot;$&quot;* &quot;-&quot;??_);_(@_)"/>
    <numFmt numFmtId="168" formatCode="_([$$-409]* #,##0_);_([$$-409]* \(#,##0\);_([$$-409]* &quot;-&quot;??_);_(@_)"/>
  </numFmts>
  <fonts count="44">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2"/>
      <color theme="1"/>
      <name val="Calibri"/>
      <family val="2"/>
      <scheme val="minor"/>
    </font>
    <font>
      <sz val="14"/>
      <color theme="0"/>
      <name val="Calibri"/>
      <family val="2"/>
      <scheme val="minor"/>
    </font>
    <font>
      <b/>
      <sz val="12"/>
      <color rgb="FF000000"/>
      <name val="Calibri"/>
      <family val="2"/>
    </font>
    <font>
      <b/>
      <sz val="13"/>
      <color theme="0"/>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11"/>
      <color rgb="FF000000"/>
      <name val="Calibri"/>
      <family val="2"/>
    </font>
    <font>
      <i/>
      <sz val="11"/>
      <color theme="1"/>
      <name val="Calibri"/>
      <family val="2"/>
      <scheme val="minor"/>
    </font>
    <font>
      <sz val="10"/>
      <color rgb="FF000000"/>
      <name val="Calibri"/>
      <family val="2"/>
    </font>
    <font>
      <b/>
      <sz val="11"/>
      <color rgb="FF000000"/>
      <name val="Calibri"/>
      <family val="2"/>
    </font>
    <font>
      <sz val="10"/>
      <color indexed="64"/>
      <name val="Arial"/>
      <family val="2"/>
    </font>
    <font>
      <b/>
      <sz val="9"/>
      <color theme="1"/>
      <name val="Calibri"/>
      <family val="2"/>
      <scheme val="minor"/>
    </font>
    <font>
      <sz val="11"/>
      <name val="Calibri"/>
      <family val="2"/>
    </font>
    <font>
      <sz val="8"/>
      <name val="Calibri"/>
      <family val="2"/>
      <scheme val="minor"/>
    </font>
    <font>
      <b/>
      <sz val="18"/>
      <color theme="0"/>
      <name val="Calibri"/>
      <family val="2"/>
      <scheme val="minor"/>
    </font>
    <font>
      <b/>
      <sz val="16"/>
      <color theme="0"/>
      <name val="Calibri"/>
      <family val="2"/>
      <scheme val="minor"/>
    </font>
    <font>
      <i/>
      <sz val="10"/>
      <color theme="1"/>
      <name val="Calibri"/>
      <family val="2"/>
      <scheme val="minor"/>
    </font>
    <font>
      <i/>
      <sz val="9"/>
      <color theme="1"/>
      <name val="Calibri"/>
      <family val="2"/>
      <scheme val="minor"/>
    </font>
    <font>
      <b/>
      <sz val="11"/>
      <name val="Calibri  "/>
    </font>
    <font>
      <u/>
      <sz val="11"/>
      <color theme="4" tint="-0.249977111117893"/>
      <name val="Calibri"/>
      <family val="2"/>
      <scheme val="minor"/>
    </font>
    <font>
      <b/>
      <sz val="12"/>
      <color theme="0"/>
      <name val="Calibri"/>
      <family val="2"/>
    </font>
    <font>
      <sz val="11"/>
      <color rgb="FFFF0000"/>
      <name val="Calibri"/>
      <family val="2"/>
      <scheme val="minor"/>
    </font>
    <font>
      <sz val="11"/>
      <color theme="4" tint="-0.249977111117893"/>
      <name val="Calibri"/>
      <family val="2"/>
      <scheme val="minor"/>
    </font>
    <font>
      <sz val="11"/>
      <color theme="8"/>
      <name val="Calibri"/>
      <family val="2"/>
      <scheme val="minor"/>
    </font>
    <font>
      <i/>
      <sz val="10"/>
      <color rgb="FFFF0000"/>
      <name val="Calibri"/>
      <family val="2"/>
      <scheme val="minor"/>
    </font>
    <font>
      <sz val="11"/>
      <color theme="4"/>
      <name val="Calibri"/>
      <family val="2"/>
      <scheme val="minor"/>
    </font>
    <font>
      <b/>
      <sz val="13"/>
      <name val="Calibri"/>
      <family val="2"/>
      <scheme val="minor"/>
    </font>
    <font>
      <sz val="12"/>
      <name val="Avenir LT Std 55 Roman"/>
      <family val="2"/>
    </font>
    <font>
      <b/>
      <sz val="9"/>
      <color theme="1"/>
      <name val="Calibri"/>
      <family val="2"/>
    </font>
  </fonts>
  <fills count="22">
    <fill>
      <patternFill patternType="none"/>
    </fill>
    <fill>
      <patternFill patternType="gray125"/>
    </fill>
    <fill>
      <patternFill patternType="solid">
        <fgColor rgb="FFC6EFCE"/>
      </patternFill>
    </fill>
    <fill>
      <patternFill patternType="solid">
        <fgColor theme="8"/>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9" tint="0.59996337778862885"/>
        <bgColor indexed="64"/>
      </patternFill>
    </fill>
    <fill>
      <patternFill patternType="solid">
        <fgColor theme="9" tint="0.59996337778862885"/>
        <bgColor theme="4" tint="0.79998168889431442"/>
      </patternFill>
    </fill>
    <fill>
      <patternFill patternType="solid">
        <fgColor theme="4" tint="-0.49998474074526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9" tint="0.59999389629810485"/>
        <bgColor theme="4" tint="0.79998168889431442"/>
      </patternFill>
    </fill>
    <fill>
      <patternFill patternType="solid">
        <fgColor theme="0"/>
        <bgColor theme="4" tint="0.79998168889431442"/>
      </patternFill>
    </fill>
    <fill>
      <patternFill patternType="solid">
        <fgColor theme="4" tint="0.59999389629810485"/>
        <bgColor theme="4" tint="0.79998168889431442"/>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25" fillId="0" borderId="0"/>
    <xf numFmtId="0" fontId="20" fillId="0" borderId="0"/>
    <xf numFmtId="41" fontId="1" fillId="0" borderId="0" applyFont="0" applyFill="0" applyBorder="0" applyAlignment="0" applyProtection="0"/>
    <xf numFmtId="44" fontId="1" fillId="0" borderId="0" applyFont="0" applyFill="0" applyBorder="0" applyAlignment="0" applyProtection="0"/>
  </cellStyleXfs>
  <cellXfs count="383">
    <xf numFmtId="0" fontId="0" fillId="0" borderId="0" xfId="0"/>
    <xf numFmtId="0" fontId="0" fillId="4" borderId="0" xfId="0" applyFill="1"/>
    <xf numFmtId="0" fontId="6" fillId="5" borderId="0" xfId="0" applyFont="1" applyFill="1"/>
    <xf numFmtId="0" fontId="8" fillId="5" borderId="0" xfId="5" applyFont="1" applyFill="1"/>
    <xf numFmtId="3" fontId="0" fillId="0" borderId="1" xfId="0" applyNumberFormat="1" applyBorder="1"/>
    <xf numFmtId="0" fontId="12" fillId="6" borderId="0" xfId="0" applyFont="1" applyFill="1" applyAlignment="1">
      <alignment horizontal="left"/>
    </xf>
    <xf numFmtId="0" fontId="12" fillId="6" borderId="0" xfId="0" applyFont="1" applyFill="1" applyAlignment="1">
      <alignment vertical="top"/>
    </xf>
    <xf numFmtId="0" fontId="9" fillId="0" borderId="1" xfId="0" applyFont="1" applyBorder="1"/>
    <xf numFmtId="0" fontId="0" fillId="0" borderId="1" xfId="0" applyBorder="1"/>
    <xf numFmtId="164" fontId="0" fillId="0" borderId="1" xfId="1" applyNumberFormat="1" applyFont="1" applyBorder="1"/>
    <xf numFmtId="0" fontId="13" fillId="8" borderId="1" xfId="0" applyFont="1" applyFill="1" applyBorder="1" applyAlignment="1">
      <alignment horizontal="center" vertical="center"/>
    </xf>
    <xf numFmtId="0" fontId="9" fillId="0" borderId="0" xfId="0" applyFont="1"/>
    <xf numFmtId="164" fontId="0" fillId="0" borderId="1" xfId="1" applyNumberFormat="1" applyFont="1" applyBorder="1" applyAlignment="1">
      <alignment horizontal="right"/>
    </xf>
    <xf numFmtId="0" fontId="0" fillId="4" borderId="1" xfId="0" applyFill="1" applyBorder="1"/>
    <xf numFmtId="0" fontId="5" fillId="6" borderId="0" xfId="0" applyFont="1" applyFill="1"/>
    <xf numFmtId="0" fontId="13" fillId="8" borderId="1" xfId="0" applyFont="1" applyFill="1" applyBorder="1" applyAlignment="1">
      <alignment horizontal="left"/>
    </xf>
    <xf numFmtId="164" fontId="0" fillId="4" borderId="1" xfId="1" applyNumberFormat="1" applyFont="1" applyFill="1" applyBorder="1"/>
    <xf numFmtId="0" fontId="12" fillId="6" borderId="0" xfId="0" applyFont="1" applyFill="1"/>
    <xf numFmtId="164" fontId="9" fillId="0" borderId="1" xfId="1" applyNumberFormat="1" applyFont="1" applyBorder="1" applyAlignment="1">
      <alignment horizontal="center" vertical="center"/>
    </xf>
    <xf numFmtId="0" fontId="18" fillId="8" borderId="1" xfId="0" applyFont="1" applyFill="1" applyBorder="1" applyAlignment="1">
      <alignment vertical="center"/>
    </xf>
    <xf numFmtId="0" fontId="18" fillId="4" borderId="1" xfId="0" applyFont="1" applyFill="1" applyBorder="1" applyAlignment="1">
      <alignment vertical="center"/>
    </xf>
    <xf numFmtId="10" fontId="19" fillId="4" borderId="1" xfId="0" applyNumberFormat="1" applyFont="1" applyFill="1" applyBorder="1" applyAlignment="1">
      <alignment horizontal="right" vertical="center"/>
    </xf>
    <xf numFmtId="14" fontId="4" fillId="8" borderId="1" xfId="0" applyNumberFormat="1" applyFont="1" applyFill="1" applyBorder="1"/>
    <xf numFmtId="0" fontId="4" fillId="4" borderId="0" xfId="0" applyFont="1" applyFill="1"/>
    <xf numFmtId="0" fontId="15" fillId="8" borderId="1" xfId="0" applyFont="1" applyFill="1" applyBorder="1"/>
    <xf numFmtId="14" fontId="17" fillId="8" borderId="1" xfId="0" applyNumberFormat="1" applyFont="1" applyFill="1" applyBorder="1"/>
    <xf numFmtId="164" fontId="20" fillId="4" borderId="1" xfId="1" applyNumberFormat="1" applyFont="1" applyFill="1" applyBorder="1"/>
    <xf numFmtId="9" fontId="0" fillId="0" borderId="1" xfId="2" applyFont="1" applyBorder="1"/>
    <xf numFmtId="164" fontId="16" fillId="4" borderId="1" xfId="1" applyNumberFormat="1" applyFont="1" applyFill="1" applyBorder="1"/>
    <xf numFmtId="164" fontId="1" fillId="4" borderId="1" xfId="1" applyNumberFormat="1" applyFill="1" applyBorder="1"/>
    <xf numFmtId="164" fontId="0" fillId="4" borderId="0" xfId="1" applyNumberFormat="1" applyFont="1" applyFill="1"/>
    <xf numFmtId="3" fontId="0" fillId="0" borderId="0" xfId="0" applyNumberFormat="1"/>
    <xf numFmtId="3" fontId="0" fillId="0" borderId="5" xfId="0" applyNumberFormat="1" applyBorder="1"/>
    <xf numFmtId="0" fontId="22" fillId="4" borderId="0" xfId="0" applyFont="1" applyFill="1"/>
    <xf numFmtId="0" fontId="9" fillId="0" borderId="1" xfId="0" applyFont="1" applyBorder="1" applyAlignment="1">
      <alignment horizontal="center"/>
    </xf>
    <xf numFmtId="0" fontId="11" fillId="7" borderId="8" xfId="0" applyFont="1" applyFill="1" applyBorder="1"/>
    <xf numFmtId="164" fontId="0" fillId="0" borderId="0" xfId="0" applyNumberFormat="1"/>
    <xf numFmtId="0" fontId="9" fillId="0" borderId="5" xfId="0" applyFont="1" applyBorder="1"/>
    <xf numFmtId="164" fontId="0" fillId="0" borderId="5" xfId="1" applyNumberFormat="1" applyFont="1" applyBorder="1"/>
    <xf numFmtId="0" fontId="13" fillId="8" borderId="8" xfId="0" applyFont="1" applyFill="1" applyBorder="1"/>
    <xf numFmtId="164" fontId="0" fillId="0" borderId="5" xfId="1" applyNumberFormat="1" applyFont="1" applyBorder="1" applyAlignment="1">
      <alignment horizontal="right"/>
    </xf>
    <xf numFmtId="164" fontId="0" fillId="0" borderId="8" xfId="1" applyNumberFormat="1" applyFont="1" applyBorder="1" applyAlignment="1">
      <alignment horizontal="left"/>
    </xf>
    <xf numFmtId="164" fontId="0" fillId="0" borderId="8" xfId="1" applyNumberFormat="1" applyFont="1" applyBorder="1"/>
    <xf numFmtId="164" fontId="9" fillId="0" borderId="1" xfId="1" applyNumberFormat="1" applyFont="1" applyBorder="1" applyAlignment="1">
      <alignment horizontal="center"/>
    </xf>
    <xf numFmtId="164" fontId="9" fillId="0" borderId="1" xfId="1" applyNumberFormat="1" applyFont="1" applyBorder="1" applyAlignment="1">
      <alignment horizontal="left" vertical="center"/>
    </xf>
    <xf numFmtId="0" fontId="11" fillId="7" borderId="10" xfId="0" applyFont="1" applyFill="1" applyBorder="1"/>
    <xf numFmtId="0" fontId="12" fillId="6" borderId="11" xfId="0" applyFont="1" applyFill="1" applyBorder="1" applyAlignment="1">
      <alignment horizontal="left"/>
    </xf>
    <xf numFmtId="0" fontId="12" fillId="6" borderId="14" xfId="0" applyFont="1" applyFill="1" applyBorder="1" applyAlignment="1">
      <alignment horizontal="left"/>
    </xf>
    <xf numFmtId="0" fontId="0" fillId="0" borderId="14" xfId="0" applyBorder="1"/>
    <xf numFmtId="0" fontId="0" fillId="0" borderId="16" xfId="0" applyBorder="1"/>
    <xf numFmtId="0" fontId="11" fillId="7" borderId="17" xfId="0" applyFont="1" applyFill="1" applyBorder="1"/>
    <xf numFmtId="0" fontId="11" fillId="7" borderId="18" xfId="0" applyFont="1" applyFill="1" applyBorder="1"/>
    <xf numFmtId="164" fontId="0" fillId="0" borderId="17" xfId="1" applyNumberFormat="1" applyFont="1" applyBorder="1" applyAlignment="1">
      <alignment horizontal="left"/>
    </xf>
    <xf numFmtId="164" fontId="0" fillId="0" borderId="18" xfId="1" applyNumberFormat="1" applyFont="1" applyBorder="1"/>
    <xf numFmtId="0" fontId="13" fillId="8" borderId="18" xfId="0" applyFont="1" applyFill="1" applyBorder="1"/>
    <xf numFmtId="164" fontId="0" fillId="0" borderId="16" xfId="0" applyNumberFormat="1" applyBorder="1"/>
    <xf numFmtId="3" fontId="0" fillId="0" borderId="16" xfId="0" applyNumberFormat="1" applyBorder="1"/>
    <xf numFmtId="0" fontId="11" fillId="7" borderId="19" xfId="0" applyFont="1" applyFill="1" applyBorder="1"/>
    <xf numFmtId="0" fontId="0" fillId="0" borderId="20" xfId="0" applyBorder="1"/>
    <xf numFmtId="0" fontId="0" fillId="0" borderId="6" xfId="0" applyBorder="1"/>
    <xf numFmtId="0" fontId="0" fillId="0" borderId="15" xfId="0" applyBorder="1"/>
    <xf numFmtId="164" fontId="0" fillId="0" borderId="15" xfId="0" applyNumberFormat="1" applyBorder="1"/>
    <xf numFmtId="0" fontId="21" fillId="0" borderId="1" xfId="0" applyFont="1" applyBorder="1" applyAlignment="1">
      <alignment vertical="top" wrapText="1" readingOrder="1"/>
    </xf>
    <xf numFmtId="0" fontId="24" fillId="0" borderId="1" xfId="0" applyFont="1" applyBorder="1" applyAlignment="1">
      <alignment horizontal="left" vertical="top" wrapText="1" readingOrder="1"/>
    </xf>
    <xf numFmtId="164" fontId="0" fillId="4" borderId="1" xfId="1" applyNumberFormat="1" applyFont="1" applyFill="1" applyBorder="1" applyAlignment="1">
      <alignment horizontal="right"/>
    </xf>
    <xf numFmtId="0" fontId="0" fillId="4" borderId="0" xfId="0" applyFill="1" applyAlignment="1">
      <alignment horizontal="right"/>
    </xf>
    <xf numFmtId="0" fontId="24" fillId="0" borderId="1" xfId="0" applyFont="1" applyBorder="1" applyAlignment="1">
      <alignment vertical="top" wrapText="1" readingOrder="1"/>
    </xf>
    <xf numFmtId="165" fontId="21" fillId="0" borderId="1" xfId="0" applyNumberFormat="1" applyFont="1" applyBorder="1" applyAlignment="1">
      <alignment vertical="top" wrapText="1" readingOrder="1"/>
    </xf>
    <xf numFmtId="0" fontId="24" fillId="0" borderId="1" xfId="0" applyFont="1" applyBorder="1" applyAlignment="1">
      <alignment horizontal="center" vertical="top" wrapText="1" readingOrder="1"/>
    </xf>
    <xf numFmtId="0" fontId="24" fillId="0" borderId="0" xfId="0" applyFont="1" applyAlignment="1">
      <alignment vertical="top" wrapText="1" readingOrder="1"/>
    </xf>
    <xf numFmtId="165" fontId="24" fillId="0" borderId="0" xfId="0" applyNumberFormat="1" applyFont="1" applyAlignment="1">
      <alignment horizontal="center" vertical="top" wrapText="1" readingOrder="1"/>
    </xf>
    <xf numFmtId="0" fontId="24" fillId="0" borderId="1" xfId="0" applyFont="1" applyBorder="1" applyAlignment="1">
      <alignment horizontal="right" vertical="top" wrapText="1" readingOrder="1"/>
    </xf>
    <xf numFmtId="165" fontId="24" fillId="0" borderId="0" xfId="0" applyNumberFormat="1" applyFont="1" applyAlignment="1">
      <alignment vertical="top" wrapText="1" readingOrder="1"/>
    </xf>
    <xf numFmtId="0" fontId="21" fillId="0" borderId="1" xfId="0" applyFont="1" applyBorder="1" applyAlignment="1">
      <alignment horizontal="left" vertical="top" wrapText="1" readingOrder="1"/>
    </xf>
    <xf numFmtId="0" fontId="24" fillId="0" borderId="0" xfId="0" applyFont="1" applyAlignment="1">
      <alignment horizontal="left" vertical="top" wrapText="1" readingOrder="1"/>
    </xf>
    <xf numFmtId="164" fontId="0" fillId="0" borderId="0" xfId="1" applyNumberFormat="1" applyFont="1" applyAlignment="1">
      <alignment horizontal="right"/>
    </xf>
    <xf numFmtId="0" fontId="0" fillId="9" borderId="1" xfId="0" applyFill="1" applyBorder="1"/>
    <xf numFmtId="3" fontId="26" fillId="0" borderId="1" xfId="0" applyNumberFormat="1" applyFont="1" applyBorder="1"/>
    <xf numFmtId="0" fontId="0" fillId="0" borderId="1" xfId="0" applyFont="1" applyBorder="1"/>
    <xf numFmtId="0" fontId="0" fillId="4" borderId="0" xfId="0" applyFont="1" applyFill="1"/>
    <xf numFmtId="14" fontId="0" fillId="4" borderId="1" xfId="0" applyNumberFormat="1" applyFill="1" applyBorder="1"/>
    <xf numFmtId="164" fontId="4" fillId="4" borderId="0" xfId="1" applyNumberFormat="1" applyFont="1" applyFill="1"/>
    <xf numFmtId="3" fontId="4" fillId="4" borderId="0" xfId="0" applyNumberFormat="1" applyFont="1" applyFill="1"/>
    <xf numFmtId="165" fontId="21" fillId="0" borderId="1" xfId="0" applyNumberFormat="1" applyFont="1" applyBorder="1" applyAlignment="1">
      <alignment horizontal="right" vertical="top" wrapText="1" readingOrder="1"/>
    </xf>
    <xf numFmtId="165" fontId="23" fillId="0" borderId="1" xfId="0" applyNumberFormat="1" applyFont="1" applyBorder="1" applyAlignment="1">
      <alignment horizontal="center" vertical="top" wrapText="1" readingOrder="1"/>
    </xf>
    <xf numFmtId="165" fontId="23" fillId="0" borderId="1" xfId="0" applyNumberFormat="1" applyFont="1" applyBorder="1" applyAlignment="1">
      <alignment horizontal="right" vertical="top" wrapText="1" readingOrder="1"/>
    </xf>
    <xf numFmtId="0" fontId="27" fillId="0" borderId="0" xfId="0" applyFont="1" applyAlignment="1"/>
    <xf numFmtId="14" fontId="0" fillId="4" borderId="0" xfId="0" applyNumberFormat="1" applyFill="1"/>
    <xf numFmtId="164" fontId="0" fillId="0" borderId="1" xfId="0" applyNumberFormat="1" applyBorder="1"/>
    <xf numFmtId="0" fontId="9" fillId="4" borderId="1" xfId="0" applyFont="1" applyFill="1" applyBorder="1"/>
    <xf numFmtId="164" fontId="0" fillId="4" borderId="1" xfId="0" applyNumberFormat="1" applyFill="1" applyBorder="1"/>
    <xf numFmtId="0" fontId="4" fillId="8" borderId="1" xfId="0" applyFont="1" applyFill="1" applyBorder="1"/>
    <xf numFmtId="3" fontId="0" fillId="0" borderId="1" xfId="0" applyNumberFormat="1" applyFont="1" applyBorder="1"/>
    <xf numFmtId="0" fontId="0" fillId="0" borderId="0" xfId="0" applyFont="1"/>
    <xf numFmtId="0" fontId="0" fillId="0" borderId="0" xfId="0" applyFont="1" applyAlignment="1">
      <alignment horizontal="right"/>
    </xf>
    <xf numFmtId="0" fontId="0" fillId="4" borderId="0" xfId="0" applyFont="1" applyFill="1" applyAlignment="1">
      <alignment horizontal="right"/>
    </xf>
    <xf numFmtId="164" fontId="0" fillId="4" borderId="12" xfId="0" applyNumberFormat="1" applyFont="1" applyFill="1" applyBorder="1" applyAlignment="1"/>
    <xf numFmtId="0" fontId="3" fillId="0" borderId="0" xfId="0" applyFont="1" applyAlignment="1">
      <alignment horizontal="right" vertical="top"/>
    </xf>
    <xf numFmtId="165" fontId="0" fillId="4" borderId="0" xfId="0" applyNumberFormat="1" applyFont="1" applyFill="1"/>
    <xf numFmtId="0" fontId="0" fillId="4" borderId="1" xfId="0" applyFont="1" applyFill="1" applyBorder="1"/>
    <xf numFmtId="0" fontId="22" fillId="0" borderId="0" xfId="0" applyFont="1"/>
    <xf numFmtId="0" fontId="0" fillId="0" borderId="1" xfId="0" applyFont="1" applyBorder="1" applyAlignment="1">
      <alignment horizontal="left"/>
    </xf>
    <xf numFmtId="0" fontId="4" fillId="8" borderId="1" xfId="0" applyFont="1" applyFill="1" applyBorder="1" applyAlignment="1">
      <alignment horizontal="left" vertical="center"/>
    </xf>
    <xf numFmtId="0" fontId="4" fillId="8" borderId="1" xfId="0" applyFont="1" applyFill="1" applyBorder="1" applyAlignment="1">
      <alignment horizontal="center" vertical="center"/>
    </xf>
    <xf numFmtId="9" fontId="0" fillId="4" borderId="1" xfId="0" applyNumberFormat="1" applyFont="1" applyFill="1" applyBorder="1"/>
    <xf numFmtId="0" fontId="0" fillId="4" borderId="4" xfId="0" applyFont="1" applyFill="1" applyBorder="1"/>
    <xf numFmtId="0" fontId="0" fillId="4" borderId="0" xfId="0" applyFont="1" applyFill="1" applyAlignment="1"/>
    <xf numFmtId="164" fontId="4" fillId="12" borderId="1" xfId="0" applyNumberFormat="1" applyFont="1" applyFill="1" applyBorder="1"/>
    <xf numFmtId="0" fontId="17" fillId="8" borderId="1" xfId="0" applyFont="1" applyFill="1" applyBorder="1"/>
    <xf numFmtId="3" fontId="0" fillId="4" borderId="0" xfId="0" applyNumberFormat="1" applyFont="1" applyFill="1"/>
    <xf numFmtId="0" fontId="0" fillId="4" borderId="0" xfId="0" applyFont="1" applyFill="1" applyBorder="1"/>
    <xf numFmtId="0" fontId="4" fillId="8" borderId="1" xfId="0" applyFont="1" applyFill="1" applyBorder="1" applyAlignment="1">
      <alignment horizontal="center" vertical="center" wrapText="1"/>
    </xf>
    <xf numFmtId="0" fontId="24" fillId="8" borderId="1" xfId="0" applyFont="1" applyFill="1" applyBorder="1" applyAlignment="1">
      <alignment vertical="top" wrapText="1" readingOrder="1"/>
    </xf>
    <xf numFmtId="0" fontId="9" fillId="8" borderId="0" xfId="0" applyFont="1" applyFill="1"/>
    <xf numFmtId="164" fontId="0" fillId="0" borderId="1" xfId="1" applyNumberFormat="1" applyFont="1" applyFill="1" applyBorder="1" applyAlignment="1">
      <alignment horizontal="right"/>
    </xf>
    <xf numFmtId="0" fontId="4" fillId="8" borderId="2" xfId="0" applyFont="1" applyFill="1" applyBorder="1" applyAlignment="1">
      <alignment horizontal="center" vertical="center"/>
    </xf>
    <xf numFmtId="0" fontId="31" fillId="0" borderId="0" xfId="0" applyFont="1"/>
    <xf numFmtId="9" fontId="21" fillId="0" borderId="1" xfId="0" applyNumberFormat="1" applyFont="1" applyBorder="1" applyAlignment="1">
      <alignment vertical="top" wrapText="1" readingOrder="1"/>
    </xf>
    <xf numFmtId="0" fontId="31" fillId="0" borderId="12" xfId="0" applyFont="1" applyBorder="1"/>
    <xf numFmtId="0" fontId="31" fillId="0" borderId="0" xfId="0" applyFont="1" applyBorder="1"/>
    <xf numFmtId="0" fontId="31" fillId="4" borderId="0" xfId="0" applyFont="1" applyFill="1"/>
    <xf numFmtId="9" fontId="0" fillId="0" borderId="1" xfId="1" applyNumberFormat="1" applyFont="1" applyBorder="1" applyAlignment="1">
      <alignment horizontal="right"/>
    </xf>
    <xf numFmtId="0" fontId="4" fillId="8" borderId="1" xfId="0" applyFont="1" applyFill="1" applyBorder="1" applyAlignment="1">
      <alignment horizontal="center"/>
    </xf>
    <xf numFmtId="0" fontId="4" fillId="8" borderId="9" xfId="0" applyFont="1" applyFill="1" applyBorder="1"/>
    <xf numFmtId="0" fontId="17" fillId="8" borderId="1" xfId="0" applyFont="1" applyFill="1" applyBorder="1" applyAlignment="1">
      <alignment horizontal="center"/>
    </xf>
    <xf numFmtId="0" fontId="17" fillId="8" borderId="1" xfId="0" applyFont="1" applyFill="1" applyBorder="1" applyAlignment="1">
      <alignment vertical="center" wrapText="1"/>
    </xf>
    <xf numFmtId="3" fontId="4" fillId="8" borderId="1" xfId="0" applyNumberFormat="1" applyFont="1" applyFill="1" applyBorder="1" applyAlignment="1">
      <alignment horizontal="center"/>
    </xf>
    <xf numFmtId="9" fontId="4" fillId="8" borderId="1" xfId="2" applyFont="1" applyFill="1" applyBorder="1" applyAlignment="1">
      <alignment horizontal="center"/>
    </xf>
    <xf numFmtId="0" fontId="34" fillId="8" borderId="0" xfId="5" applyFont="1" applyFill="1" applyAlignment="1">
      <alignment horizontal="left"/>
    </xf>
    <xf numFmtId="0" fontId="4" fillId="12" borderId="1" xfId="0" applyFont="1" applyFill="1" applyBorder="1"/>
    <xf numFmtId="164" fontId="4" fillId="12" borderId="1" xfId="1" applyNumberFormat="1" applyFont="1" applyFill="1" applyBorder="1" applyAlignment="1">
      <alignment horizontal="right"/>
    </xf>
    <xf numFmtId="3" fontId="4" fillId="13" borderId="1" xfId="0" applyNumberFormat="1" applyFont="1" applyFill="1" applyBorder="1"/>
    <xf numFmtId="3" fontId="4" fillId="13" borderId="1" xfId="0" applyNumberFormat="1" applyFont="1" applyFill="1" applyBorder="1" applyAlignment="1">
      <alignment horizontal="right"/>
    </xf>
    <xf numFmtId="0" fontId="4" fillId="12" borderId="1" xfId="3" applyFont="1" applyFill="1" applyBorder="1"/>
    <xf numFmtId="3" fontId="17" fillId="12" borderId="1" xfId="3" applyNumberFormat="1" applyFont="1" applyFill="1" applyBorder="1"/>
    <xf numFmtId="0" fontId="25" fillId="0" borderId="0" xfId="6"/>
    <xf numFmtId="164" fontId="4" fillId="12" borderId="1" xfId="0" applyNumberFormat="1" applyFont="1" applyFill="1" applyBorder="1" applyAlignment="1">
      <alignment horizontal="right"/>
    </xf>
    <xf numFmtId="9" fontId="4" fillId="11" borderId="1" xfId="0" quotePrefix="1" applyNumberFormat="1" applyFont="1" applyFill="1" applyBorder="1" applyAlignment="1">
      <alignment horizontal="left"/>
    </xf>
    <xf numFmtId="164" fontId="4" fillId="11" borderId="1" xfId="0" quotePrefix="1" applyNumberFormat="1" applyFont="1" applyFill="1" applyBorder="1" applyAlignment="1">
      <alignment horizontal="right" vertical="center"/>
    </xf>
    <xf numFmtId="0" fontId="4" fillId="11" borderId="1" xfId="0" applyFont="1" applyFill="1" applyBorder="1"/>
    <xf numFmtId="164" fontId="4" fillId="12" borderId="2" xfId="1" applyNumberFormat="1" applyFont="1" applyFill="1" applyBorder="1" applyAlignment="1"/>
    <xf numFmtId="164" fontId="4" fillId="12" borderId="1" xfId="1" applyNumberFormat="1" applyFont="1" applyFill="1" applyBorder="1" applyAlignment="1"/>
    <xf numFmtId="164" fontId="4" fillId="11" borderId="1" xfId="1" applyNumberFormat="1" applyFont="1" applyFill="1" applyBorder="1"/>
    <xf numFmtId="164" fontId="4" fillId="8" borderId="1" xfId="1" applyNumberFormat="1" applyFont="1" applyFill="1" applyBorder="1" applyAlignment="1">
      <alignment horizontal="center"/>
    </xf>
    <xf numFmtId="0" fontId="36" fillId="4" borderId="0" xfId="0" applyFont="1" applyFill="1" applyAlignment="1"/>
    <xf numFmtId="9" fontId="4" fillId="11" borderId="1" xfId="2" quotePrefix="1" applyFont="1" applyFill="1" applyBorder="1" applyAlignment="1">
      <alignment horizontal="right"/>
    </xf>
    <xf numFmtId="164" fontId="0" fillId="4" borderId="0" xfId="0" applyNumberFormat="1" applyFill="1"/>
    <xf numFmtId="166" fontId="0" fillId="0" borderId="1" xfId="2" applyNumberFormat="1" applyFont="1" applyBorder="1"/>
    <xf numFmtId="9" fontId="17" fillId="12" borderId="1" xfId="2" applyFont="1" applyFill="1" applyBorder="1"/>
    <xf numFmtId="0" fontId="7" fillId="8" borderId="0" xfId="5" applyFill="1" applyAlignment="1">
      <alignment horizontal="left"/>
    </xf>
    <xf numFmtId="0" fontId="7" fillId="4" borderId="0" xfId="5" applyFill="1"/>
    <xf numFmtId="0" fontId="29" fillId="14" borderId="0" xfId="0" applyFont="1" applyFill="1" applyAlignment="1">
      <alignment vertical="center"/>
    </xf>
    <xf numFmtId="0" fontId="30" fillId="14" borderId="0" xfId="0" applyFont="1" applyFill="1" applyAlignment="1">
      <alignment vertical="center"/>
    </xf>
    <xf numFmtId="0" fontId="0" fillId="14" borderId="0" xfId="0" applyFill="1" applyAlignment="1">
      <alignment vertical="center"/>
    </xf>
    <xf numFmtId="41" fontId="0" fillId="4" borderId="1" xfId="0" applyNumberFormat="1" applyFont="1" applyFill="1" applyBorder="1"/>
    <xf numFmtId="41" fontId="0" fillId="0" borderId="1" xfId="1" applyNumberFormat="1" applyFont="1" applyBorder="1" applyAlignment="1">
      <alignment horizontal="right" vertical="center"/>
    </xf>
    <xf numFmtId="9" fontId="4" fillId="12" borderId="1" xfId="0" applyNumberFormat="1" applyFont="1" applyFill="1" applyBorder="1" applyAlignment="1"/>
    <xf numFmtId="0" fontId="36" fillId="4" borderId="0" xfId="0" applyFont="1" applyFill="1"/>
    <xf numFmtId="0" fontId="17" fillId="8" borderId="1" xfId="0" applyFont="1" applyFill="1" applyBorder="1" applyAlignment="1">
      <alignment horizontal="center" vertical="center" wrapText="1"/>
    </xf>
    <xf numFmtId="41" fontId="16" fillId="4" borderId="1" xfId="1" applyNumberFormat="1" applyFont="1" applyFill="1" applyBorder="1"/>
    <xf numFmtId="41" fontId="16" fillId="4" borderId="1" xfId="0" applyNumberFormat="1" applyFont="1" applyFill="1" applyBorder="1"/>
    <xf numFmtId="3" fontId="17" fillId="12" borderId="1" xfId="0" applyNumberFormat="1" applyFont="1" applyFill="1" applyBorder="1" applyAlignment="1"/>
    <xf numFmtId="0" fontId="37" fillId="4" borderId="0" xfId="0" applyFont="1" applyFill="1"/>
    <xf numFmtId="9" fontId="37" fillId="4" borderId="0" xfId="2" applyFont="1" applyFill="1"/>
    <xf numFmtId="9" fontId="0" fillId="4" borderId="1" xfId="1" applyNumberFormat="1" applyFont="1" applyFill="1" applyBorder="1" applyAlignment="1">
      <alignment horizontal="right"/>
    </xf>
    <xf numFmtId="0" fontId="27" fillId="4" borderId="0" xfId="0" applyFont="1" applyFill="1" applyAlignment="1"/>
    <xf numFmtId="0" fontId="4" fillId="11" borderId="1" xfId="0" applyFont="1" applyFill="1" applyBorder="1" applyAlignment="1">
      <alignment horizontal="center"/>
    </xf>
    <xf numFmtId="0" fontId="31" fillId="4" borderId="12" xfId="0" applyFont="1" applyFill="1" applyBorder="1"/>
    <xf numFmtId="0" fontId="31" fillId="4" borderId="0" xfId="0" applyFont="1" applyFill="1" applyBorder="1"/>
    <xf numFmtId="0" fontId="4" fillId="4" borderId="0" xfId="0" applyFont="1" applyFill="1" applyBorder="1" applyAlignment="1">
      <alignment horizontal="center"/>
    </xf>
    <xf numFmtId="0" fontId="0" fillId="4" borderId="0" xfId="0" applyFill="1" applyBorder="1"/>
    <xf numFmtId="164" fontId="0" fillId="4" borderId="0" xfId="1" applyNumberFormat="1" applyFont="1" applyFill="1" applyBorder="1"/>
    <xf numFmtId="164" fontId="0" fillId="4" borderId="0" xfId="0" applyNumberFormat="1" applyFill="1" applyBorder="1"/>
    <xf numFmtId="164" fontId="4" fillId="4" borderId="0" xfId="1" applyNumberFormat="1" applyFont="1" applyFill="1" applyBorder="1" applyAlignment="1"/>
    <xf numFmtId="0" fontId="14" fillId="4" borderId="0" xfId="0" applyFont="1" applyFill="1" applyBorder="1" applyAlignment="1">
      <alignment horizontal="center" vertical="top"/>
    </xf>
    <xf numFmtId="0" fontId="38" fillId="4" borderId="0" xfId="0" applyFont="1" applyFill="1"/>
    <xf numFmtId="0" fontId="38" fillId="4" borderId="0" xfId="0" applyFont="1" applyFill="1" applyAlignment="1">
      <alignment horizontal="right"/>
    </xf>
    <xf numFmtId="0" fontId="39" fillId="4" borderId="0" xfId="0" applyFont="1" applyFill="1"/>
    <xf numFmtId="41" fontId="0" fillId="0" borderId="1" xfId="0" applyNumberFormat="1" applyFont="1" applyBorder="1"/>
    <xf numFmtId="3" fontId="4" fillId="12" borderId="2" xfId="0" applyNumberFormat="1" applyFont="1" applyFill="1" applyBorder="1" applyAlignment="1">
      <alignment horizontal="right"/>
    </xf>
    <xf numFmtId="41" fontId="21" fillId="0" borderId="1" xfId="0" applyNumberFormat="1" applyFont="1" applyBorder="1" applyAlignment="1">
      <alignment horizontal="right" vertical="top" wrapText="1" readingOrder="1"/>
    </xf>
    <xf numFmtId="41" fontId="4" fillId="12" borderId="1" xfId="0" applyNumberFormat="1" applyFont="1" applyFill="1" applyBorder="1" applyAlignment="1">
      <alignment horizontal="right"/>
    </xf>
    <xf numFmtId="164" fontId="37" fillId="4" borderId="0" xfId="0" applyNumberFormat="1" applyFont="1" applyFill="1"/>
    <xf numFmtId="0" fontId="0" fillId="0" borderId="0" xfId="0" applyFill="1"/>
    <xf numFmtId="166" fontId="0" fillId="0" borderId="1" xfId="2" applyNumberFormat="1" applyFont="1" applyBorder="1" applyAlignment="1">
      <alignment horizontal="right"/>
    </xf>
    <xf numFmtId="3" fontId="40" fillId="0" borderId="0" xfId="0" applyNumberFormat="1" applyFont="1" applyAlignment="1">
      <alignment horizontal="right"/>
    </xf>
    <xf numFmtId="41" fontId="0" fillId="0" borderId="1" xfId="1" applyNumberFormat="1" applyFont="1" applyBorder="1"/>
    <xf numFmtId="41" fontId="4" fillId="12" borderId="2" xfId="1" applyNumberFormat="1" applyFont="1" applyFill="1" applyBorder="1" applyAlignment="1"/>
    <xf numFmtId="41" fontId="4" fillId="12" borderId="1" xfId="1" applyNumberFormat="1" applyFont="1" applyFill="1" applyBorder="1" applyAlignment="1"/>
    <xf numFmtId="0" fontId="16" fillId="4" borderId="0" xfId="0" applyFont="1" applyFill="1"/>
    <xf numFmtId="166" fontId="40" fillId="4" borderId="0" xfId="2" applyNumberFormat="1" applyFont="1" applyFill="1"/>
    <xf numFmtId="166" fontId="40" fillId="0" borderId="0" xfId="2" applyNumberFormat="1" applyFont="1" applyFill="1"/>
    <xf numFmtId="0" fontId="4" fillId="10" borderId="21" xfId="0" applyFont="1" applyFill="1" applyBorder="1"/>
    <xf numFmtId="41" fontId="0" fillId="0" borderId="1" xfId="0" applyNumberFormat="1" applyFont="1" applyBorder="1" applyAlignment="1">
      <alignment horizontal="right"/>
    </xf>
    <xf numFmtId="164" fontId="40" fillId="4" borderId="0" xfId="0" applyNumberFormat="1" applyFont="1" applyFill="1"/>
    <xf numFmtId="0" fontId="40" fillId="4" borderId="0" xfId="0" applyFont="1" applyFill="1"/>
    <xf numFmtId="0" fontId="4" fillId="17" borderId="21" xfId="0" applyFont="1" applyFill="1" applyBorder="1"/>
    <xf numFmtId="0" fontId="4" fillId="18" borderId="1" xfId="0" applyFont="1" applyFill="1" applyBorder="1" applyAlignment="1">
      <alignment horizontal="center"/>
    </xf>
    <xf numFmtId="0" fontId="4" fillId="17" borderId="0" xfId="0" applyFont="1" applyFill="1" applyBorder="1" applyAlignment="1">
      <alignment horizontal="left" indent="1"/>
    </xf>
    <xf numFmtId="0" fontId="4" fillId="17" borderId="1" xfId="0" applyFont="1" applyFill="1" applyBorder="1" applyAlignment="1">
      <alignment horizontal="center"/>
    </xf>
    <xf numFmtId="41" fontId="0" fillId="0" borderId="1" xfId="0" applyNumberFormat="1" applyBorder="1"/>
    <xf numFmtId="41" fontId="4" fillId="11" borderId="1" xfId="0" applyNumberFormat="1" applyFont="1" applyFill="1" applyBorder="1"/>
    <xf numFmtId="0" fontId="41" fillId="8" borderId="1" xfId="0" applyFont="1" applyFill="1" applyBorder="1" applyAlignment="1">
      <alignment horizontal="center"/>
    </xf>
    <xf numFmtId="0" fontId="41" fillId="8" borderId="29" xfId="0" applyFont="1" applyFill="1" applyBorder="1" applyAlignment="1">
      <alignment horizontal="center"/>
    </xf>
    <xf numFmtId="0" fontId="41" fillId="8" borderId="30" xfId="0" applyFont="1" applyFill="1" applyBorder="1" applyAlignment="1">
      <alignment horizontal="center"/>
    </xf>
    <xf numFmtId="0" fontId="16" fillId="0" borderId="1" xfId="0" applyFont="1" applyBorder="1"/>
    <xf numFmtId="41" fontId="0" fillId="0" borderId="1" xfId="8" applyFont="1" applyFill="1" applyBorder="1" applyAlignment="1">
      <alignment horizontal="right"/>
    </xf>
    <xf numFmtId="41" fontId="4" fillId="0" borderId="1" xfId="8" applyFont="1" applyFill="1" applyBorder="1" applyAlignment="1">
      <alignment horizontal="right"/>
    </xf>
    <xf numFmtId="0" fontId="16" fillId="0" borderId="29" xfId="0" applyFont="1" applyBorder="1"/>
    <xf numFmtId="41" fontId="0" fillId="0" borderId="30" xfId="8" applyFont="1" applyFill="1" applyBorder="1" applyAlignment="1">
      <alignment horizontal="right"/>
    </xf>
    <xf numFmtId="9" fontId="0" fillId="0" borderId="1" xfId="2" applyFont="1" applyBorder="1" applyAlignment="1">
      <alignment horizontal="right"/>
    </xf>
    <xf numFmtId="0" fontId="42" fillId="0" borderId="0" xfId="0" applyFont="1"/>
    <xf numFmtId="0" fontId="17" fillId="18" borderId="1" xfId="0" applyFont="1" applyFill="1" applyBorder="1"/>
    <xf numFmtId="41" fontId="17" fillId="18" borderId="1" xfId="0" applyNumberFormat="1" applyFont="1" applyFill="1" applyBorder="1"/>
    <xf numFmtId="9" fontId="4" fillId="18" borderId="1" xfId="2" applyFont="1" applyFill="1" applyBorder="1" applyAlignment="1">
      <alignment horizontal="right"/>
    </xf>
    <xf numFmtId="41" fontId="1" fillId="0" borderId="1" xfId="8" applyFont="1" applyFill="1" applyBorder="1" applyAlignment="1">
      <alignment horizontal="right"/>
    </xf>
    <xf numFmtId="41" fontId="4" fillId="4" borderId="1" xfId="8" applyFont="1" applyFill="1" applyBorder="1" applyAlignment="1">
      <alignment horizontal="right"/>
    </xf>
    <xf numFmtId="41" fontId="16" fillId="0" borderId="1" xfId="0" applyNumberFormat="1" applyFont="1" applyBorder="1"/>
    <xf numFmtId="0" fontId="0" fillId="14" borderId="25" xfId="0" applyFill="1" applyBorder="1"/>
    <xf numFmtId="41" fontId="4" fillId="18" borderId="1" xfId="8" applyFont="1" applyFill="1" applyBorder="1" applyAlignment="1">
      <alignment horizontal="right"/>
    </xf>
    <xf numFmtId="0" fontId="31" fillId="4" borderId="0" xfId="0" applyFont="1" applyFill="1" applyBorder="1" applyAlignment="1">
      <alignment horizontal="left" wrapText="1"/>
    </xf>
    <xf numFmtId="0" fontId="14" fillId="14" borderId="1" xfId="0" applyFont="1" applyFill="1" applyBorder="1" applyAlignment="1">
      <alignment horizontal="center"/>
    </xf>
    <xf numFmtId="9" fontId="0" fillId="0" borderId="1" xfId="2" applyNumberFormat="1" applyFont="1" applyBorder="1" applyAlignment="1">
      <alignment horizontal="right"/>
    </xf>
    <xf numFmtId="41" fontId="4" fillId="8" borderId="1" xfId="8" applyFont="1" applyFill="1" applyBorder="1" applyAlignment="1">
      <alignment horizontal="right"/>
    </xf>
    <xf numFmtId="41" fontId="4" fillId="18" borderId="9" xfId="8" applyFont="1" applyFill="1" applyBorder="1" applyAlignment="1">
      <alignment horizontal="right"/>
    </xf>
    <xf numFmtId="0" fontId="16" fillId="0" borderId="37" xfId="0" applyFont="1" applyBorder="1"/>
    <xf numFmtId="41" fontId="0" fillId="0" borderId="9" xfId="8" applyFont="1" applyFill="1" applyBorder="1" applyAlignment="1">
      <alignment horizontal="right"/>
    </xf>
    <xf numFmtId="41" fontId="0" fillId="0" borderId="38" xfId="8" applyFont="1" applyFill="1" applyBorder="1" applyAlignment="1">
      <alignment horizontal="right"/>
    </xf>
    <xf numFmtId="41" fontId="4" fillId="8" borderId="9" xfId="8" applyFont="1" applyFill="1" applyBorder="1" applyAlignment="1">
      <alignment horizontal="right"/>
    </xf>
    <xf numFmtId="9" fontId="4" fillId="18" borderId="9" xfId="2" applyFont="1" applyFill="1" applyBorder="1" applyAlignment="1">
      <alignment horizontal="right"/>
    </xf>
    <xf numFmtId="0" fontId="17" fillId="18" borderId="39" xfId="0" applyFont="1" applyFill="1" applyBorder="1"/>
    <xf numFmtId="41" fontId="17" fillId="18" borderId="40" xfId="0" applyNumberFormat="1" applyFont="1" applyFill="1" applyBorder="1"/>
    <xf numFmtId="41" fontId="17" fillId="18" borderId="18" xfId="0" applyNumberFormat="1" applyFont="1" applyFill="1" applyBorder="1"/>
    <xf numFmtId="41" fontId="17" fillId="18" borderId="17" xfId="0" applyNumberFormat="1" applyFont="1" applyFill="1" applyBorder="1"/>
    <xf numFmtId="9" fontId="17" fillId="18" borderId="17" xfId="2" applyFont="1" applyFill="1" applyBorder="1"/>
    <xf numFmtId="41" fontId="0" fillId="4" borderId="1" xfId="0" applyNumberFormat="1" applyFill="1" applyBorder="1"/>
    <xf numFmtId="0" fontId="4" fillId="8" borderId="30" xfId="0" applyFont="1" applyFill="1" applyBorder="1" applyAlignment="1">
      <alignment horizontal="center" vertical="center"/>
    </xf>
    <xf numFmtId="0" fontId="0" fillId="4" borderId="30" xfId="0" applyFill="1" applyBorder="1"/>
    <xf numFmtId="3" fontId="4" fillId="12" borderId="32" xfId="0" applyNumberFormat="1" applyFont="1" applyFill="1" applyBorder="1"/>
    <xf numFmtId="3" fontId="4" fillId="12" borderId="36" xfId="0" applyNumberFormat="1" applyFont="1" applyFill="1" applyBorder="1"/>
    <xf numFmtId="9" fontId="4" fillId="11" borderId="35" xfId="0" applyNumberFormat="1" applyFont="1" applyFill="1" applyBorder="1"/>
    <xf numFmtId="3" fontId="4" fillId="12" borderId="1" xfId="0" applyNumberFormat="1" applyFont="1" applyFill="1" applyBorder="1" applyAlignment="1"/>
    <xf numFmtId="0" fontId="0" fillId="16" borderId="24" xfId="0" applyFont="1" applyFill="1" applyBorder="1" applyAlignment="1">
      <alignment horizontal="center"/>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xf>
    <xf numFmtId="0" fontId="0" fillId="0" borderId="30" xfId="0" applyFont="1" applyBorder="1"/>
    <xf numFmtId="166" fontId="0" fillId="0" borderId="31" xfId="2" applyNumberFormat="1" applyFont="1" applyBorder="1"/>
    <xf numFmtId="0" fontId="0" fillId="0" borderId="30" xfId="0" applyFont="1" applyFill="1" applyBorder="1" applyAlignment="1">
      <alignment horizontal="right"/>
    </xf>
    <xf numFmtId="164" fontId="4" fillId="12" borderId="33" xfId="1" applyNumberFormat="1" applyFont="1" applyFill="1" applyBorder="1"/>
    <xf numFmtId="9" fontId="4" fillId="12" borderId="33" xfId="2" applyFont="1" applyFill="1" applyBorder="1"/>
    <xf numFmtId="9" fontId="4" fillId="12" borderId="35" xfId="2" applyFont="1" applyFill="1" applyBorder="1"/>
    <xf numFmtId="0" fontId="4" fillId="12" borderId="34" xfId="0" applyFont="1" applyFill="1" applyBorder="1" applyAlignment="1">
      <alignment horizontal="center"/>
    </xf>
    <xf numFmtId="0" fontId="4" fillId="8" borderId="9" xfId="0" applyFont="1" applyFill="1" applyBorder="1" applyAlignment="1">
      <alignment horizontal="center"/>
    </xf>
    <xf numFmtId="0" fontId="14" fillId="14" borderId="1" xfId="0" applyFont="1" applyFill="1" applyBorder="1" applyAlignment="1"/>
    <xf numFmtId="0" fontId="24" fillId="8" borderId="1" xfId="0" applyFont="1" applyFill="1" applyBorder="1" applyAlignment="1">
      <alignment horizontal="center" vertical="center"/>
    </xf>
    <xf numFmtId="41" fontId="21" fillId="0" borderId="1" xfId="0" applyNumberFormat="1" applyFont="1" applyBorder="1" applyAlignment="1">
      <alignment horizontal="right" vertical="center"/>
    </xf>
    <xf numFmtId="0" fontId="17" fillId="8" borderId="30" xfId="0" applyFont="1" applyFill="1" applyBorder="1" applyAlignment="1">
      <alignment horizontal="center" vertical="center" wrapText="1"/>
    </xf>
    <xf numFmtId="0" fontId="24" fillId="8" borderId="31" xfId="0" applyFont="1" applyFill="1" applyBorder="1" applyAlignment="1">
      <alignment horizontal="center" vertical="center"/>
    </xf>
    <xf numFmtId="0" fontId="21" fillId="0" borderId="30" xfId="0" applyFont="1" applyBorder="1" applyAlignment="1">
      <alignment vertical="center"/>
    </xf>
    <xf numFmtId="41" fontId="0" fillId="4" borderId="31" xfId="0" applyNumberFormat="1" applyFill="1" applyBorder="1"/>
    <xf numFmtId="0" fontId="24" fillId="11" borderId="34" xfId="0" applyFont="1" applyFill="1" applyBorder="1" applyAlignment="1">
      <alignment vertical="center"/>
    </xf>
    <xf numFmtId="41" fontId="24" fillId="11" borderId="33" xfId="0" applyNumberFormat="1" applyFont="1" applyFill="1" applyBorder="1" applyAlignment="1">
      <alignment horizontal="right" vertical="center"/>
    </xf>
    <xf numFmtId="41" fontId="24" fillId="11" borderId="35" xfId="0" applyNumberFormat="1" applyFont="1" applyFill="1" applyBorder="1" applyAlignment="1">
      <alignment horizontal="right" vertical="center"/>
    </xf>
    <xf numFmtId="42" fontId="0" fillId="0" borderId="1" xfId="0" applyNumberFormat="1" applyBorder="1"/>
    <xf numFmtId="0" fontId="0" fillId="4" borderId="0" xfId="0" applyFill="1" applyAlignment="1">
      <alignment horizontal="left"/>
    </xf>
    <xf numFmtId="164" fontId="21" fillId="0" borderId="1" xfId="1" applyNumberFormat="1" applyFont="1" applyBorder="1" applyAlignment="1">
      <alignment vertical="top" wrapText="1" readingOrder="1"/>
    </xf>
    <xf numFmtId="0" fontId="0" fillId="0" borderId="0" xfId="0" applyBorder="1"/>
    <xf numFmtId="0" fontId="31" fillId="4" borderId="0" xfId="0" applyFont="1" applyFill="1" applyAlignment="1">
      <alignment horizontal="left" wrapText="1"/>
    </xf>
    <xf numFmtId="0" fontId="4" fillId="10" borderId="1" xfId="0" applyFont="1" applyFill="1" applyBorder="1" applyAlignment="1">
      <alignment horizontal="center"/>
    </xf>
    <xf numFmtId="0" fontId="4" fillId="0" borderId="1" xfId="0" applyFont="1" applyBorder="1"/>
    <xf numFmtId="0" fontId="4" fillId="0" borderId="0" xfId="0" applyFont="1"/>
    <xf numFmtId="9" fontId="0" fillId="4" borderId="1" xfId="2" applyFont="1" applyFill="1" applyBorder="1"/>
    <xf numFmtId="0" fontId="14" fillId="14" borderId="2" xfId="0" applyFont="1" applyFill="1" applyBorder="1" applyAlignment="1">
      <alignment vertical="top"/>
    </xf>
    <xf numFmtId="0" fontId="14" fillId="14" borderId="7" xfId="0" applyFont="1" applyFill="1" applyBorder="1" applyAlignment="1">
      <alignment vertical="top"/>
    </xf>
    <xf numFmtId="0" fontId="14" fillId="14" borderId="3" xfId="0" applyFont="1" applyFill="1" applyBorder="1" applyAlignment="1">
      <alignment vertical="top"/>
    </xf>
    <xf numFmtId="164" fontId="17" fillId="8" borderId="1" xfId="1" applyNumberFormat="1" applyFont="1" applyFill="1" applyBorder="1" applyAlignment="1">
      <alignment horizontal="center"/>
    </xf>
    <xf numFmtId="41" fontId="0" fillId="4" borderId="0" xfId="0" applyNumberFormat="1" applyFill="1"/>
    <xf numFmtId="0" fontId="4" fillId="0" borderId="0" xfId="0" applyFont="1" applyBorder="1"/>
    <xf numFmtId="41" fontId="21" fillId="4" borderId="1" xfId="0" applyNumberFormat="1" applyFont="1" applyFill="1" applyBorder="1"/>
    <xf numFmtId="9" fontId="1" fillId="20" borderId="1" xfId="2" applyFont="1" applyFill="1" applyBorder="1"/>
    <xf numFmtId="168" fontId="21" fillId="4" borderId="1" xfId="0" applyNumberFormat="1" applyFont="1" applyFill="1" applyBorder="1"/>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164" fontId="0" fillId="8" borderId="1" xfId="1" applyNumberFormat="1" applyFont="1" applyFill="1" applyBorder="1"/>
    <xf numFmtId="167" fontId="0" fillId="8" borderId="1" xfId="9" applyNumberFormat="1" applyFont="1" applyFill="1" applyBorder="1"/>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41" fontId="4" fillId="0" borderId="1" xfId="0" applyNumberFormat="1" applyFont="1" applyBorder="1"/>
    <xf numFmtId="0" fontId="33" fillId="8" borderId="1" xfId="0" applyFont="1" applyFill="1" applyBorder="1" applyAlignment="1">
      <alignment horizontal="center" vertical="center"/>
    </xf>
    <xf numFmtId="17" fontId="4" fillId="8" borderId="1" xfId="0" applyNumberFormat="1" applyFont="1" applyFill="1" applyBorder="1" applyAlignment="1">
      <alignment horizontal="center" vertical="center"/>
    </xf>
    <xf numFmtId="17" fontId="4" fillId="8" borderId="1" xfId="0" applyNumberFormat="1" applyFont="1" applyFill="1" applyBorder="1" applyAlignment="1">
      <alignment horizontal="center" vertical="center" wrapText="1"/>
    </xf>
    <xf numFmtId="3" fontId="4" fillId="12" borderId="1" xfId="0" applyNumberFormat="1" applyFont="1" applyFill="1" applyBorder="1"/>
    <xf numFmtId="41" fontId="4" fillId="12" borderId="1" xfId="0" applyNumberFormat="1" applyFont="1" applyFill="1" applyBorder="1"/>
    <xf numFmtId="0" fontId="33" fillId="8" borderId="9" xfId="0" applyFont="1" applyFill="1" applyBorder="1" applyAlignment="1">
      <alignment horizontal="center" vertical="center"/>
    </xf>
    <xf numFmtId="17" fontId="4" fillId="8" borderId="9" xfId="0" applyNumberFormat="1" applyFont="1" applyFill="1" applyBorder="1" applyAlignment="1">
      <alignment horizontal="center" vertical="center"/>
    </xf>
    <xf numFmtId="17" fontId="4" fillId="8" borderId="9" xfId="0" applyNumberFormat="1" applyFont="1" applyFill="1" applyBorder="1" applyAlignment="1">
      <alignment horizontal="center" vertical="center" wrapText="1"/>
    </xf>
    <xf numFmtId="41" fontId="24" fillId="11" borderId="1" xfId="0" applyNumberFormat="1" applyFont="1" applyFill="1" applyBorder="1" applyAlignment="1">
      <alignment horizontal="right" vertical="center"/>
    </xf>
    <xf numFmtId="9" fontId="4" fillId="11" borderId="1" xfId="2" applyFont="1" applyFill="1" applyBorder="1"/>
    <xf numFmtId="9" fontId="0" fillId="8" borderId="1" xfId="2" applyFont="1" applyFill="1" applyBorder="1"/>
    <xf numFmtId="41" fontId="0" fillId="0" borderId="1" xfId="2" applyNumberFormat="1" applyFont="1" applyBorder="1" applyAlignment="1">
      <alignment horizontal="right"/>
    </xf>
    <xf numFmtId="0" fontId="17" fillId="8" borderId="1" xfId="0" applyFont="1" applyFill="1" applyBorder="1" applyAlignment="1">
      <alignment horizontal="center" vertical="center"/>
    </xf>
    <xf numFmtId="41" fontId="0" fillId="8" borderId="1" xfId="2" applyNumberFormat="1" applyFont="1" applyFill="1" applyBorder="1" applyAlignment="1">
      <alignment horizontal="right"/>
    </xf>
    <xf numFmtId="42" fontId="0" fillId="8" borderId="1" xfId="0" applyNumberFormat="1" applyFill="1" applyBorder="1"/>
    <xf numFmtId="0" fontId="0" fillId="0" borderId="1" xfId="0" applyBorder="1" applyAlignment="1">
      <alignment horizontal="left"/>
    </xf>
    <xf numFmtId="42" fontId="0" fillId="0" borderId="1" xfId="0" applyNumberFormat="1" applyFill="1" applyBorder="1"/>
    <xf numFmtId="0" fontId="4" fillId="19" borderId="1" xfId="0" applyFont="1" applyFill="1" applyBorder="1" applyAlignment="1">
      <alignment horizontal="left"/>
    </xf>
    <xf numFmtId="41" fontId="4" fillId="19" borderId="1" xfId="0" applyNumberFormat="1" applyFont="1" applyFill="1" applyBorder="1"/>
    <xf numFmtId="9" fontId="4" fillId="19" borderId="1" xfId="0" applyNumberFormat="1" applyFont="1" applyFill="1" applyBorder="1"/>
    <xf numFmtId="42" fontId="4" fillId="19" borderId="1" xfId="0" applyNumberFormat="1" applyFont="1" applyFill="1" applyBorder="1"/>
    <xf numFmtId="9" fontId="0" fillId="8" borderId="1" xfId="0" applyNumberFormat="1" applyFill="1" applyBorder="1"/>
    <xf numFmtId="9" fontId="0" fillId="0" borderId="1" xfId="0" applyNumberFormat="1" applyBorder="1"/>
    <xf numFmtId="9" fontId="0" fillId="0" borderId="1" xfId="0" applyNumberFormat="1" applyFill="1" applyBorder="1"/>
    <xf numFmtId="41" fontId="24" fillId="11" borderId="1" xfId="0" applyNumberFormat="1" applyFont="1" applyFill="1" applyBorder="1"/>
    <xf numFmtId="9" fontId="4" fillId="19" borderId="1" xfId="2" applyFont="1" applyFill="1" applyBorder="1"/>
    <xf numFmtId="167" fontId="4" fillId="19" borderId="1" xfId="9" applyNumberFormat="1" applyFont="1" applyFill="1" applyBorder="1"/>
    <xf numFmtId="167" fontId="4" fillId="11" borderId="1" xfId="9" applyNumberFormat="1" applyFont="1" applyFill="1" applyBorder="1"/>
    <xf numFmtId="3" fontId="43" fillId="4" borderId="0" xfId="0" applyNumberFormat="1" applyFont="1" applyFill="1" applyBorder="1" applyAlignment="1">
      <alignment horizontal="right" vertical="center"/>
    </xf>
    <xf numFmtId="9" fontId="4" fillId="11" borderId="1" xfId="2" applyFont="1" applyFill="1" applyBorder="1" applyAlignment="1">
      <alignment horizontal="center" vertical="center" wrapText="1"/>
    </xf>
    <xf numFmtId="9" fontId="4" fillId="4" borderId="9" xfId="2" applyFont="1" applyFill="1" applyBorder="1" applyAlignment="1">
      <alignment horizontal="center" vertical="center" wrapText="1"/>
    </xf>
    <xf numFmtId="0" fontId="10" fillId="3" borderId="0" xfId="4" applyFont="1" applyAlignment="1">
      <alignment horizontal="center"/>
    </xf>
    <xf numFmtId="0" fontId="7" fillId="8" borderId="0" xfId="5" applyFill="1" applyAlignment="1">
      <alignment horizontal="left"/>
    </xf>
    <xf numFmtId="0" fontId="14" fillId="14" borderId="6" xfId="0" applyFont="1" applyFill="1" applyBorder="1" applyAlignment="1">
      <alignment horizontal="center" vertical="top"/>
    </xf>
    <xf numFmtId="0" fontId="35" fillId="14" borderId="6" xfId="0" applyFont="1" applyFill="1" applyBorder="1" applyAlignment="1">
      <alignment horizontal="center" vertical="center" wrapText="1"/>
    </xf>
    <xf numFmtId="0" fontId="14" fillId="14" borderId="2" xfId="0" applyFont="1" applyFill="1" applyBorder="1" applyAlignment="1">
      <alignment horizontal="center" vertical="top"/>
    </xf>
    <xf numFmtId="0" fontId="14" fillId="14" borderId="7" xfId="0" applyFont="1" applyFill="1" applyBorder="1" applyAlignment="1">
      <alignment horizontal="center" vertical="top"/>
    </xf>
    <xf numFmtId="0" fontId="14" fillId="14" borderId="3" xfId="0" applyFont="1" applyFill="1" applyBorder="1" applyAlignment="1">
      <alignment horizontal="center" vertical="top"/>
    </xf>
    <xf numFmtId="0" fontId="14" fillId="15" borderId="2" xfId="0" applyFont="1" applyFill="1" applyBorder="1" applyAlignment="1">
      <alignment horizontal="center" vertical="top"/>
    </xf>
    <xf numFmtId="0" fontId="14" fillId="15" borderId="7" xfId="0" applyFont="1" applyFill="1" applyBorder="1" applyAlignment="1">
      <alignment horizontal="center" vertical="top"/>
    </xf>
    <xf numFmtId="0" fontId="14" fillId="15" borderId="3" xfId="0" applyFont="1" applyFill="1" applyBorder="1" applyAlignment="1">
      <alignment horizontal="center" vertical="top"/>
    </xf>
    <xf numFmtId="0" fontId="14" fillId="14" borderId="1" xfId="0" applyFont="1" applyFill="1" applyBorder="1" applyAlignment="1">
      <alignment horizontal="center" vertical="top"/>
    </xf>
    <xf numFmtId="0" fontId="31" fillId="4" borderId="0" xfId="0" applyFont="1" applyFill="1" applyBorder="1" applyAlignment="1">
      <alignment horizontal="left" wrapText="1"/>
    </xf>
    <xf numFmtId="0" fontId="31" fillId="4" borderId="0" xfId="0" applyFont="1" applyFill="1" applyAlignment="1">
      <alignment horizontal="left" vertical="top" wrapText="1"/>
    </xf>
    <xf numFmtId="0" fontId="14" fillId="14" borderId="2" xfId="0" applyFont="1" applyFill="1" applyBorder="1" applyAlignment="1">
      <alignment horizontal="center" vertical="center" wrapText="1"/>
    </xf>
    <xf numFmtId="0" fontId="14" fillId="14" borderId="7"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2" xfId="0" applyFont="1" applyFill="1" applyBorder="1" applyAlignment="1">
      <alignment horizontal="center" vertical="center"/>
    </xf>
    <xf numFmtId="0" fontId="14" fillId="14" borderId="7" xfId="0" applyFont="1" applyFill="1" applyBorder="1" applyAlignment="1">
      <alignment horizontal="center" vertical="center"/>
    </xf>
    <xf numFmtId="0" fontId="14" fillId="14" borderId="3" xfId="0" applyFont="1" applyFill="1" applyBorder="1" applyAlignment="1">
      <alignment horizontal="center" vertical="center"/>
    </xf>
    <xf numFmtId="0" fontId="14" fillId="16" borderId="22" xfId="0" applyFont="1" applyFill="1" applyBorder="1" applyAlignment="1">
      <alignment horizontal="center" wrapText="1"/>
    </xf>
    <xf numFmtId="0" fontId="14" fillId="16" borderId="23" xfId="0" applyFont="1" applyFill="1" applyBorder="1" applyAlignment="1">
      <alignment horizontal="center"/>
    </xf>
    <xf numFmtId="0" fontId="14" fillId="16" borderId="6" xfId="0" applyFont="1" applyFill="1" applyBorder="1" applyAlignment="1">
      <alignment horizontal="center" vertical="top"/>
    </xf>
    <xf numFmtId="0" fontId="14" fillId="16" borderId="11" xfId="0" applyFont="1" applyFill="1" applyBorder="1" applyAlignment="1">
      <alignment horizontal="center" vertical="top"/>
    </xf>
    <xf numFmtId="0" fontId="14" fillId="16" borderId="12" xfId="0" applyFont="1" applyFill="1" applyBorder="1" applyAlignment="1">
      <alignment horizontal="center" vertical="top"/>
    </xf>
    <xf numFmtId="0" fontId="14" fillId="16" borderId="13" xfId="0" applyFont="1" applyFill="1" applyBorder="1" applyAlignment="1">
      <alignment horizontal="center" vertical="top"/>
    </xf>
    <xf numFmtId="0" fontId="14" fillId="14" borderId="2" xfId="0" applyFont="1" applyFill="1" applyBorder="1" applyAlignment="1">
      <alignment horizontal="center" vertical="top" wrapText="1"/>
    </xf>
    <xf numFmtId="0" fontId="14" fillId="14" borderId="7" xfId="0" applyFont="1" applyFill="1" applyBorder="1" applyAlignment="1">
      <alignment horizontal="center" vertical="top" wrapText="1"/>
    </xf>
    <xf numFmtId="0" fontId="14" fillId="14" borderId="3" xfId="0" applyFont="1" applyFill="1" applyBorder="1" applyAlignment="1">
      <alignment horizontal="center" vertical="top" wrapText="1"/>
    </xf>
    <xf numFmtId="164" fontId="14" fillId="14" borderId="6" xfId="1" applyNumberFormat="1" applyFont="1" applyFill="1" applyBorder="1" applyAlignment="1">
      <alignment horizontal="center" vertical="center" wrapText="1"/>
    </xf>
    <xf numFmtId="0" fontId="14" fillId="14" borderId="6" xfId="0" applyFont="1" applyFill="1" applyBorder="1" applyAlignment="1">
      <alignment horizontal="center" vertical="center" wrapText="1"/>
    </xf>
    <xf numFmtId="0" fontId="31" fillId="0" borderId="12" xfId="0" applyFont="1" applyBorder="1" applyAlignment="1">
      <alignment horizontal="left" vertical="center" wrapText="1"/>
    </xf>
    <xf numFmtId="0" fontId="32" fillId="0" borderId="12" xfId="0" applyFont="1" applyBorder="1" applyAlignment="1">
      <alignment horizontal="left" vertical="center" wrapText="1"/>
    </xf>
    <xf numFmtId="0" fontId="32" fillId="0" borderId="0" xfId="0" applyFont="1" applyBorder="1" applyAlignment="1">
      <alignment horizontal="left" vertical="center" wrapText="1"/>
    </xf>
    <xf numFmtId="0" fontId="12" fillId="6" borderId="0" xfId="0" applyFont="1" applyFill="1" applyAlignment="1">
      <alignment horizontal="center"/>
    </xf>
    <xf numFmtId="0" fontId="14" fillId="14" borderId="26" xfId="0" applyFont="1" applyFill="1" applyBorder="1" applyAlignment="1">
      <alignment horizontal="center"/>
    </xf>
    <xf numFmtId="0" fontId="14" fillId="14" borderId="27" xfId="0" applyFont="1" applyFill="1" applyBorder="1" applyAlignment="1">
      <alignment horizontal="center"/>
    </xf>
    <xf numFmtId="0" fontId="14" fillId="14" borderId="41" xfId="0" applyFont="1" applyFill="1" applyBorder="1" applyAlignment="1">
      <alignment horizontal="center"/>
    </xf>
    <xf numFmtId="0" fontId="31" fillId="0" borderId="0" xfId="0" applyFont="1" applyFill="1" applyBorder="1" applyAlignment="1">
      <alignment horizontal="left" vertical="top" wrapText="1"/>
    </xf>
    <xf numFmtId="0" fontId="14" fillId="14" borderId="26" xfId="0" applyFont="1" applyFill="1" applyBorder="1" applyAlignment="1">
      <alignment horizontal="center" vertical="top"/>
    </xf>
    <xf numFmtId="0" fontId="14" fillId="14" borderId="27" xfId="0" applyFont="1" applyFill="1" applyBorder="1" applyAlignment="1">
      <alignment horizontal="center" vertical="top"/>
    </xf>
    <xf numFmtId="0" fontId="12" fillId="14" borderId="6" xfId="0" applyFont="1" applyFill="1" applyBorder="1" applyAlignment="1">
      <alignment horizontal="center"/>
    </xf>
    <xf numFmtId="0" fontId="41" fillId="18" borderId="9" xfId="0" applyFont="1" applyFill="1" applyBorder="1" applyAlignment="1">
      <alignment horizontal="center" vertical="center" wrapText="1"/>
    </xf>
    <xf numFmtId="0" fontId="41" fillId="18" borderId="5" xfId="0" applyFont="1" applyFill="1" applyBorder="1" applyAlignment="1">
      <alignment horizontal="center" vertical="center" wrapText="1"/>
    </xf>
    <xf numFmtId="0" fontId="12" fillId="14" borderId="25" xfId="0" applyFont="1" applyFill="1" applyBorder="1" applyAlignment="1">
      <alignment horizontal="center"/>
    </xf>
    <xf numFmtId="0" fontId="12" fillId="14" borderId="0" xfId="0" applyFont="1" applyFill="1" applyBorder="1" applyAlignment="1">
      <alignment horizontal="center"/>
    </xf>
    <xf numFmtId="0" fontId="41" fillId="8" borderId="26" xfId="0" applyFont="1" applyFill="1" applyBorder="1" applyAlignment="1">
      <alignment horizontal="center"/>
    </xf>
    <xf numFmtId="0" fontId="41" fillId="8" borderId="27" xfId="0" applyFont="1" applyFill="1" applyBorder="1" applyAlignment="1">
      <alignment horizontal="center"/>
    </xf>
    <xf numFmtId="0" fontId="41" fillId="8" borderId="28" xfId="0" applyFont="1" applyFill="1" applyBorder="1" applyAlignment="1">
      <alignment horizontal="center"/>
    </xf>
    <xf numFmtId="0" fontId="41" fillId="8" borderId="9" xfId="0" applyFont="1" applyFill="1" applyBorder="1" applyAlignment="1">
      <alignment horizontal="center" vertical="center" wrapText="1"/>
    </xf>
    <xf numFmtId="0" fontId="41" fillId="8" borderId="5" xfId="0" applyFont="1" applyFill="1" applyBorder="1" applyAlignment="1">
      <alignment horizontal="center" vertical="center" wrapText="1"/>
    </xf>
    <xf numFmtId="0" fontId="41" fillId="8" borderId="2" xfId="0" applyFont="1" applyFill="1" applyBorder="1" applyAlignment="1">
      <alignment horizontal="center"/>
    </xf>
    <xf numFmtId="0" fontId="41" fillId="8" borderId="7" xfId="0" applyFont="1" applyFill="1" applyBorder="1" applyAlignment="1">
      <alignment horizontal="center"/>
    </xf>
    <xf numFmtId="0" fontId="41" fillId="8" borderId="3" xfId="0" applyFont="1" applyFill="1" applyBorder="1" applyAlignment="1">
      <alignment horizontal="center"/>
    </xf>
    <xf numFmtId="0" fontId="12" fillId="14" borderId="1" xfId="0" applyFont="1" applyFill="1" applyBorder="1" applyAlignment="1">
      <alignment horizontal="center" vertical="center" wrapText="1"/>
    </xf>
    <xf numFmtId="0" fontId="4" fillId="21" borderId="1" xfId="0" applyFont="1" applyFill="1" applyBorder="1" applyAlignment="1">
      <alignment horizontal="center"/>
    </xf>
    <xf numFmtId="0" fontId="4" fillId="10" borderId="1" xfId="0" applyFont="1" applyFill="1" applyBorder="1" applyAlignment="1">
      <alignment horizontal="center"/>
    </xf>
    <xf numFmtId="0" fontId="4" fillId="8" borderId="1" xfId="0" applyFont="1" applyFill="1" applyBorder="1" applyAlignment="1">
      <alignment horizontal="center" vertical="center"/>
    </xf>
    <xf numFmtId="0" fontId="12" fillId="14" borderId="1" xfId="0" applyFont="1" applyFill="1" applyBorder="1" applyAlignment="1">
      <alignment horizontal="center" vertical="center"/>
    </xf>
    <xf numFmtId="0" fontId="17" fillId="8" borderId="1" xfId="0" applyFont="1" applyFill="1" applyBorder="1" applyAlignment="1">
      <alignment horizontal="center" vertical="center"/>
    </xf>
    <xf numFmtId="0" fontId="12" fillId="6" borderId="12" xfId="0" applyFont="1" applyFill="1" applyBorder="1" applyAlignment="1">
      <alignment vertical="top"/>
    </xf>
    <xf numFmtId="0" fontId="12" fillId="6" borderId="13" xfId="0" applyFont="1" applyFill="1" applyBorder="1" applyAlignment="1">
      <alignment vertical="top"/>
    </xf>
    <xf numFmtId="17" fontId="12" fillId="6" borderId="6" xfId="0" applyNumberFormat="1" applyFont="1" applyFill="1" applyBorder="1" applyAlignment="1">
      <alignment horizontal="left"/>
    </xf>
    <xf numFmtId="17" fontId="12" fillId="6" borderId="15" xfId="0" applyNumberFormat="1" applyFont="1" applyFill="1" applyBorder="1" applyAlignment="1">
      <alignment horizontal="left"/>
    </xf>
    <xf numFmtId="0" fontId="12" fillId="6" borderId="0" xfId="0" applyFont="1" applyFill="1" applyAlignment="1">
      <alignment vertical="top"/>
    </xf>
  </cellXfs>
  <cellStyles count="10">
    <cellStyle name="Accent5" xfId="4" builtinId="45"/>
    <cellStyle name="Comma" xfId="1" builtinId="3"/>
    <cellStyle name="Comma [0]" xfId="8" builtinId="6"/>
    <cellStyle name="Currency" xfId="9" builtinId="4"/>
    <cellStyle name="Good" xfId="3" builtinId="26"/>
    <cellStyle name="Hyperlink" xfId="5" builtinId="8"/>
    <cellStyle name="Normal" xfId="0" builtinId="0"/>
    <cellStyle name="Normal 2" xfId="6" xr:uid="{CF62DFEF-0743-4E28-9EA6-345265A49F40}"/>
    <cellStyle name="Normal 3" xfId="7" xr:uid="{4E532ACD-CAF4-41E8-8648-CFC8196D5D9C}"/>
    <cellStyle name="Percent" xfId="2" builtinId="5"/>
  </cellStyles>
  <dxfs count="6">
    <dxf>
      <font>
        <color rgb="FF9C5700"/>
      </font>
      <fill>
        <patternFill>
          <bgColor rgb="FFFFEB9C"/>
        </patternFill>
      </fill>
    </dxf>
    <dxf>
      <font>
        <color theme="0"/>
      </font>
      <fill>
        <patternFill>
          <bgColor theme="2" tint="-0.499984740745262"/>
        </patternFill>
      </fill>
    </dxf>
    <dxf>
      <font>
        <color theme="0"/>
      </font>
      <fill>
        <patternFill>
          <bgColor theme="2" tint="-0.499984740745262"/>
        </patternFill>
      </fill>
    </dxf>
    <dxf>
      <font>
        <color theme="0"/>
      </font>
      <fill>
        <patternFill>
          <bgColor theme="2" tint="-0.499984740745262"/>
        </patternFill>
      </fill>
    </dxf>
    <dxf>
      <font>
        <color theme="0"/>
      </font>
      <fill>
        <patternFill>
          <bgColor theme="2" tint="-0.499984740745262"/>
        </patternFill>
      </fill>
    </dxf>
    <dxf>
      <font>
        <color rgb="FF9C5700"/>
      </font>
      <fill>
        <patternFill>
          <bgColor rgb="FFFFEB9C"/>
        </patternFill>
      </fill>
    </dxf>
  </dxfs>
  <tableStyles count="0" defaultTableStyle="TableStyleMedium2" defaultPivotStyle="PivotStyleLight16"/>
  <colors>
    <mruColors>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wahbexchange.org/content/dam/wahbe/2021/02/ARPA%200815%20Final.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85722</xdr:rowOff>
    </xdr:from>
    <xdr:to>
      <xdr:col>5</xdr:col>
      <xdr:colOff>581025</xdr:colOff>
      <xdr:row>30</xdr:row>
      <xdr:rowOff>114299</xdr:rowOff>
    </xdr:to>
    <xdr:sp macro="" textlink="">
      <xdr:nvSpPr>
        <xdr:cNvPr id="2" name="TextBox 1">
          <a:extLst>
            <a:ext uri="{FF2B5EF4-FFF2-40B4-BE49-F238E27FC236}">
              <a16:creationId xmlns:a16="http://schemas.microsoft.com/office/drawing/2014/main" id="{0808B82B-08ED-45D9-9FE2-28EFA93798DA}"/>
            </a:ext>
          </a:extLst>
        </xdr:cNvPr>
        <xdr:cNvSpPr txBox="1"/>
      </xdr:nvSpPr>
      <xdr:spPr>
        <a:xfrm>
          <a:off x="0" y="2981322"/>
          <a:ext cx="5724525" cy="2924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t>All data as of Oct. 2021, unless designated otherwise</a:t>
          </a:r>
          <a:r>
            <a:rPr lang="en-US" sz="11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QHP and QDP data reflects enrollees (effectuated/paid coverage) as of October, and those who have signed up within the past 60 days (awaiting payment confirmation).</a:t>
          </a:r>
          <a:endParaRPr lang="en-US" sz="1100"/>
        </a:p>
        <a:p>
          <a:endParaRPr lang="en-US" sz="1100"/>
        </a:p>
        <a:p>
          <a:r>
            <a:rPr lang="en-US" sz="1100"/>
            <a:t>References:</a:t>
          </a:r>
        </a:p>
        <a:p>
          <a:endParaRPr lang="en-US" sz="1100"/>
        </a:p>
        <a:p>
          <a:r>
            <a:rPr lang="en-US" sz="1100"/>
            <a:t> Qualified Health Plans (QHP) and Qualified Dental Plans (QDP) data- Author: WAHBE/Thuy Ha, Data Source: </a:t>
          </a:r>
          <a:r>
            <a:rPr lang="en-US" sz="1100" i="1"/>
            <a:t>Washington Healthplanfinder </a:t>
          </a:r>
          <a:r>
            <a:rPr lang="en-US" sz="1100"/>
            <a:t>as of Oct. 7, 2021.</a:t>
          </a:r>
        </a:p>
        <a:p>
          <a:endParaRPr lang="en-US" sz="1100"/>
        </a:p>
        <a:p>
          <a:r>
            <a:rPr lang="en-US" sz="1100" b="0" i="0" u="none" strike="noStrike" baseline="0">
              <a:solidFill>
                <a:schemeClr val="dk1"/>
              </a:solidFill>
              <a:latin typeface="+mn-lt"/>
              <a:ea typeface="+mn-ea"/>
              <a:cs typeface="+mn-cs"/>
            </a:rPr>
            <a:t>Washington Apple Health (WAH) - Medicaid MAGI/CHIP population: MAGI/CHIP Population Characteristics- Author: HCA/OMSD; Data Source: ProviderOne ODS Data Warehouse as of Oct 15, 2021.</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OFM Census Data, 2021.</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47625</xdr:rowOff>
    </xdr:from>
    <xdr:to>
      <xdr:col>6</xdr:col>
      <xdr:colOff>647700</xdr:colOff>
      <xdr:row>4</xdr:row>
      <xdr:rowOff>161925</xdr:rowOff>
    </xdr:to>
    <xdr:sp macro="" textlink="">
      <xdr:nvSpPr>
        <xdr:cNvPr id="2" name="TextBox 1">
          <a:extLst>
            <a:ext uri="{FF2B5EF4-FFF2-40B4-BE49-F238E27FC236}">
              <a16:creationId xmlns:a16="http://schemas.microsoft.com/office/drawing/2014/main" id="{64C24F99-6583-44D5-A11D-520F8BAC97C2}"/>
            </a:ext>
          </a:extLst>
        </xdr:cNvPr>
        <xdr:cNvSpPr txBox="1"/>
      </xdr:nvSpPr>
      <xdr:spPr>
        <a:xfrm>
          <a:off x="114300" y="228600"/>
          <a:ext cx="52673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Exchange</a:t>
          </a:r>
          <a:r>
            <a:rPr lang="en-US" sz="1100" baseline="0"/>
            <a:t> trains and certifies a state-wide community assister network that includes over:  750 Navigators and Certified Application Counselors; 90 Tribal Assisters; 2000 Brokers; 10 Enrollment Centers.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2</xdr:row>
      <xdr:rowOff>66674</xdr:rowOff>
    </xdr:from>
    <xdr:to>
      <xdr:col>5</xdr:col>
      <xdr:colOff>466725</xdr:colOff>
      <xdr:row>8</xdr:row>
      <xdr:rowOff>133349</xdr:rowOff>
    </xdr:to>
    <xdr:sp macro="" textlink="">
      <xdr:nvSpPr>
        <xdr:cNvPr id="4" name="TextBox 3">
          <a:extLst>
            <a:ext uri="{FF2B5EF4-FFF2-40B4-BE49-F238E27FC236}">
              <a16:creationId xmlns:a16="http://schemas.microsoft.com/office/drawing/2014/main" id="{6B1DB313-B9B7-4E1D-9503-1FDF580ECB27}"/>
            </a:ext>
          </a:extLst>
        </xdr:cNvPr>
        <xdr:cNvSpPr txBox="1"/>
      </xdr:nvSpPr>
      <xdr:spPr>
        <a:xfrm>
          <a:off x="695325" y="447674"/>
          <a:ext cx="59150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chemeClr val="dk1"/>
              </a:solidFill>
              <a:effectLst/>
              <a:latin typeface="+mn-lt"/>
              <a:ea typeface="+mn-ea"/>
              <a:cs typeface="+mn-cs"/>
            </a:rPr>
            <a:t>Cascade Care plans were offered for the first time for the 2021 plan year.  Cascade Care plans include Cascade (standard plans)  and Cascade Select (public option plans).  Both Cascade and Cascade Select plans</a:t>
          </a:r>
          <a:r>
            <a:rPr lang="en-US" sz="1100" i="1"/>
            <a:t> have a standard benefit design.</a:t>
          </a:r>
          <a:r>
            <a:rPr lang="en-US" sz="1100" i="1" baseline="0"/>
            <a:t>  Public Option plans have additional cost and quality requirements. </a:t>
          </a:r>
          <a:r>
            <a:rPr lang="en-US" sz="1100" i="1"/>
            <a:t>"Other"</a:t>
          </a:r>
          <a:r>
            <a:rPr lang="en-US" sz="1100" i="1" baseline="0"/>
            <a:t> describes all plans that do not fall into Cascade Care categories.  In 2021, Cascade plans were available in all Washington Counties, and Cascade Select plans were available in 19 counties.</a:t>
          </a:r>
          <a:endParaRPr lang="en-US" sz="11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xdr:row>
      <xdr:rowOff>104775</xdr:rowOff>
    </xdr:from>
    <xdr:to>
      <xdr:col>6</xdr:col>
      <xdr:colOff>895350</xdr:colOff>
      <xdr:row>11</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6A1132C6-67D3-447F-B580-C6B4021E4DF2}"/>
            </a:ext>
          </a:extLst>
        </xdr:cNvPr>
        <xdr:cNvSpPr txBox="1"/>
      </xdr:nvSpPr>
      <xdr:spPr>
        <a:xfrm>
          <a:off x="695325" y="295275"/>
          <a:ext cx="72580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chemeClr val="dk1"/>
              </a:solidFill>
              <a:effectLst/>
              <a:latin typeface="+mn-lt"/>
              <a:ea typeface="+mn-ea"/>
              <a:cs typeface="+mn-cs"/>
            </a:rPr>
            <a:t>In response to the COVID-19 pandemic, Washington Health Benefit Exchange (Exchange) opened a Public Health Emergency (PHE) Special Enrollment Period (SEP) for customers on February 15 extending to August 15, 2021. The American Rescue Plan (ARPA) passed in March 2021. Within two months, the Exchange was among the first in the country to implement all the new savings available under ARPA – including extra help to those reporting unemployment income (updates made in Washington Healthplanfinder on May 6, 2021).  As a result, 138,384 customers had their subsidy amount recalculated, and this recalculated subsidy was used to reduce premiums due in June 2021 with no action required.  Because of the new subsidy rules under ARPA, customers over 400% of FPL were eligible for subsidies for the first time, and those with unemployment income received the most generous federal subsidies available.  After ARPA, the number of subsidized customers increased from 66% to 74% of enrollees, driven by the 28,330 new customers who signed up between Mary 6 and August 15, 2021. The basic information below is further explained in ARPA results </a:t>
          </a:r>
          <a:r>
            <a:rPr lang="en-US" sz="1100" i="0" u="sng" baseline="0">
              <a:solidFill>
                <a:schemeClr val="accent1">
                  <a:lumMod val="75000"/>
                </a:schemeClr>
              </a:solidFill>
              <a:effectLst/>
              <a:latin typeface="+mn-lt"/>
              <a:ea typeface="+mn-ea"/>
              <a:cs typeface="+mn-cs"/>
            </a:rPr>
            <a:t>available here</a:t>
          </a:r>
          <a:r>
            <a:rPr lang="en-US" sz="1100" i="1" baseline="0">
              <a:solidFill>
                <a:schemeClr val="dk1"/>
              </a:solidFill>
              <a:effectLst/>
              <a:latin typeface="+mn-lt"/>
              <a:ea typeface="+mn-ea"/>
              <a:cs typeface="+mn-cs"/>
            </a:rPr>
            <a:t>.</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workbookViewId="0">
      <selection activeCell="E13" sqref="E13"/>
    </sheetView>
  </sheetViews>
  <sheetFormatPr defaultColWidth="9" defaultRowHeight="14.25"/>
  <cols>
    <col min="1" max="1" width="9" style="1"/>
    <col min="2" max="2" width="46.86328125" style="1" bestFit="1" customWidth="1"/>
    <col min="3" max="16384" width="9" style="1"/>
  </cols>
  <sheetData>
    <row r="1" spans="1:2" ht="18">
      <c r="A1" s="319" t="s">
        <v>30</v>
      </c>
      <c r="B1" s="319"/>
    </row>
    <row r="3" spans="1:2" ht="18">
      <c r="A3" s="2" t="s">
        <v>0</v>
      </c>
      <c r="B3" s="3" t="s">
        <v>129</v>
      </c>
    </row>
    <row r="4" spans="1:2" ht="18">
      <c r="A4" s="2" t="s">
        <v>1</v>
      </c>
      <c r="B4" s="3" t="s">
        <v>2</v>
      </c>
    </row>
    <row r="5" spans="1:2" ht="18">
      <c r="A5" s="2" t="s">
        <v>3</v>
      </c>
      <c r="B5" s="3" t="s">
        <v>4</v>
      </c>
    </row>
    <row r="6" spans="1:2" ht="18">
      <c r="A6" s="2" t="s">
        <v>5</v>
      </c>
      <c r="B6" s="3" t="s">
        <v>6</v>
      </c>
    </row>
    <row r="7" spans="1:2" ht="18">
      <c r="A7" s="2" t="s">
        <v>7</v>
      </c>
      <c r="B7" s="3" t="s">
        <v>130</v>
      </c>
    </row>
    <row r="8" spans="1:2" ht="18">
      <c r="A8" s="2" t="s">
        <v>8</v>
      </c>
      <c r="B8" s="3" t="s">
        <v>9</v>
      </c>
    </row>
    <row r="9" spans="1:2" ht="18">
      <c r="A9" s="2" t="s">
        <v>10</v>
      </c>
      <c r="B9" s="3" t="s">
        <v>33</v>
      </c>
    </row>
    <row r="10" spans="1:2" ht="18">
      <c r="A10" s="2" t="s">
        <v>11</v>
      </c>
      <c r="B10" s="3" t="s">
        <v>31</v>
      </c>
    </row>
    <row r="11" spans="1:2" ht="18">
      <c r="A11" s="2" t="s">
        <v>12</v>
      </c>
      <c r="B11" s="3" t="s">
        <v>13</v>
      </c>
    </row>
    <row r="12" spans="1:2" ht="18">
      <c r="A12" s="2" t="s">
        <v>14</v>
      </c>
      <c r="B12" s="3" t="s">
        <v>15</v>
      </c>
    </row>
    <row r="13" spans="1:2" ht="18">
      <c r="A13" s="2" t="s">
        <v>16</v>
      </c>
      <c r="B13" s="3" t="s">
        <v>139</v>
      </c>
    </row>
    <row r="14" spans="1:2" ht="18">
      <c r="A14" s="2" t="s">
        <v>18</v>
      </c>
      <c r="B14" s="3" t="s">
        <v>17</v>
      </c>
    </row>
    <row r="15" spans="1:2" ht="18">
      <c r="A15" s="2" t="s">
        <v>20</v>
      </c>
      <c r="B15" s="3" t="s">
        <v>19</v>
      </c>
    </row>
    <row r="16" spans="1:2" ht="18">
      <c r="A16" s="2" t="s">
        <v>22</v>
      </c>
      <c r="B16" s="3" t="s">
        <v>21</v>
      </c>
    </row>
    <row r="17" spans="1:2" ht="18">
      <c r="A17" s="2" t="s">
        <v>24</v>
      </c>
      <c r="B17" s="3" t="s">
        <v>23</v>
      </c>
    </row>
    <row r="18" spans="1:2" ht="18">
      <c r="A18" s="2" t="s">
        <v>26</v>
      </c>
      <c r="B18" s="3" t="s">
        <v>25</v>
      </c>
    </row>
    <row r="19" spans="1:2" ht="18">
      <c r="A19" s="2" t="s">
        <v>28</v>
      </c>
      <c r="B19" s="3" t="s">
        <v>27</v>
      </c>
    </row>
    <row r="20" spans="1:2" ht="18">
      <c r="A20" s="2" t="s">
        <v>32</v>
      </c>
      <c r="B20" s="3" t="s">
        <v>29</v>
      </c>
    </row>
  </sheetData>
  <mergeCells count="1">
    <mergeCell ref="A1:B1"/>
  </mergeCells>
  <hyperlinks>
    <hyperlink ref="B4" location="'Distribution of QHPs '!B4" display="Distribution of QHPs " xr:uid="{00000000-0004-0000-0000-000000000000}"/>
    <hyperlink ref="B5" location="'QHP Enrollees Disenrollments'!B5" display="QHP Enrollees Disenrollments" xr:uid="{00000000-0004-0000-0000-000001000000}"/>
    <hyperlink ref="B6" location="'QHP &amp; Dental by Month'!B6" display="QHP and Dental Enrollee By Month " xr:uid="{00000000-0004-0000-0000-000002000000}"/>
    <hyperlink ref="B7" location="'QHP Enrollees by County'!B7" display="QHP &amp; WAH Enrollees by County " xr:uid="{00000000-0004-0000-0000-000003000000}"/>
    <hyperlink ref="B9" location="'QHP &amp; WAH by Language'!B9" display="QHP  &amp; WAH by Enrollee by Language " xr:uid="{00000000-0004-0000-0000-000004000000}"/>
    <hyperlink ref="B11" location="'QHP by Race &amp; Ethnicity'!B13" display="QHP by Enrollee by Race/Ethnicity " xr:uid="{00000000-0004-0000-0000-000005000000}"/>
    <hyperlink ref="B12" location="'QHP by Citizenship'!B14" display="QHP by Enrollee by Citizenship" xr:uid="{00000000-0004-0000-0000-000006000000}"/>
    <hyperlink ref="B14" location="'Dental Distribution'!B16" display="Additional QHP Data by Carriers " xr:uid="{00000000-0004-0000-0000-000007000000}"/>
    <hyperlink ref="B15" location="Churn!B17" display="Additional Data by Churn " xr:uid="{00000000-0004-0000-0000-000008000000}"/>
    <hyperlink ref="B16" location="Assisted!B18" display="Additional Data by Assisted " xr:uid="{00000000-0004-0000-0000-000009000000}"/>
    <hyperlink ref="B17" location="Families!B19" display="Additional Data by Families " xr:uid="{00000000-0004-0000-0000-00000A000000}"/>
    <hyperlink ref="B18" location="'QHP Premium APTC CSR'!B20" display="Additional Data by QHP_Premiums_APTC_CSR " xr:uid="{00000000-0004-0000-0000-00000B000000}"/>
    <hyperlink ref="B20" location="SHOP!B22" display="SHOP " xr:uid="{00000000-0004-0000-0000-00000C000000}"/>
    <hyperlink ref="B19" location="SEP!B21" display="SEP" xr:uid="{00000000-0004-0000-0000-00000D000000}"/>
    <hyperlink ref="B8" location="'QHP &amp; WAH by Age &amp; Gender'!B8" display="QHP Enrollee by Age &amp; Gender " xr:uid="{00000000-0004-0000-0000-00000E000000}"/>
    <hyperlink ref="B3" location="'QHP &amp; WAH Enrollees '!B3" display="QHP &amp; WAH Enrollees " xr:uid="{00000000-0004-0000-0000-00000F000000}"/>
    <hyperlink ref="A1:B1" location="TOC!A1" display="TABLE OF CONTENTS" xr:uid="{00000000-0004-0000-0000-000010000000}"/>
    <hyperlink ref="B10" location="'QHP Renewals'!B10" display="QHP Renewals" xr:uid="{00000000-0004-0000-0000-000011000000}"/>
    <hyperlink ref="B13" location="'Dental Distribution'!B15" display="Dental Distribution" xr:uid="{00000000-0004-0000-0000-000012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2157-4B5F-4A10-BB40-07AB9AD4A670}">
  <dimension ref="A1:AS238"/>
  <sheetViews>
    <sheetView workbookViewId="0"/>
  </sheetViews>
  <sheetFormatPr defaultRowHeight="14.25"/>
  <cols>
    <col min="1" max="1" width="9.06640625" style="1"/>
    <col min="2" max="2" width="36.1328125" bestFit="1" customWidth="1"/>
    <col min="3" max="16" width="10.33203125" customWidth="1"/>
    <col min="18" max="18" width="12.1328125" customWidth="1"/>
    <col min="19" max="19" width="16.53125" customWidth="1"/>
  </cols>
  <sheetData>
    <row r="1" spans="2:45">
      <c r="B1" s="150" t="s">
        <v>365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2:4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5" ht="15.75">
      <c r="B4" s="329" t="s">
        <v>282</v>
      </c>
      <c r="C4" s="329"/>
      <c r="D4" s="329"/>
      <c r="E4" s="329"/>
      <c r="F4" s="329"/>
      <c r="G4" s="329"/>
      <c r="H4" s="329"/>
      <c r="I4" s="329"/>
      <c r="J4" s="329"/>
      <c r="K4" s="329"/>
      <c r="L4" s="329"/>
      <c r="M4" s="329"/>
      <c r="N4" s="329"/>
      <c r="O4" s="329"/>
      <c r="P4" s="329"/>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5" ht="28.5">
      <c r="B5" s="288" t="s">
        <v>297</v>
      </c>
      <c r="C5" s="289">
        <v>44095</v>
      </c>
      <c r="D5" s="289">
        <v>44125</v>
      </c>
      <c r="E5" s="289">
        <v>44156</v>
      </c>
      <c r="F5" s="289">
        <v>44186</v>
      </c>
      <c r="G5" s="289">
        <v>44217</v>
      </c>
      <c r="H5" s="289">
        <v>44248</v>
      </c>
      <c r="I5" s="289">
        <v>44276</v>
      </c>
      <c r="J5" s="289">
        <v>44307</v>
      </c>
      <c r="K5" s="289">
        <v>44337</v>
      </c>
      <c r="L5" s="289">
        <v>44368</v>
      </c>
      <c r="M5" s="289">
        <v>44398</v>
      </c>
      <c r="N5" s="289">
        <v>44429</v>
      </c>
      <c r="O5" s="289">
        <v>44460</v>
      </c>
      <c r="P5" s="290" t="s">
        <v>479</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2:45">
      <c r="B6" s="8" t="s">
        <v>225</v>
      </c>
      <c r="C6" s="4">
        <v>36994</v>
      </c>
      <c r="D6" s="4">
        <v>38443</v>
      </c>
      <c r="E6" s="4">
        <v>39789</v>
      </c>
      <c r="F6" s="4">
        <v>40886</v>
      </c>
      <c r="G6" s="4">
        <v>41895</v>
      </c>
      <c r="H6" s="4">
        <v>42298</v>
      </c>
      <c r="I6" s="4">
        <v>42445</v>
      </c>
      <c r="J6" s="4">
        <v>42692</v>
      </c>
      <c r="K6" s="4">
        <v>42990</v>
      </c>
      <c r="L6" s="4">
        <v>43065</v>
      </c>
      <c r="M6" s="4">
        <v>43301</v>
      </c>
      <c r="N6" s="4">
        <v>43791</v>
      </c>
      <c r="O6" s="4">
        <v>44232</v>
      </c>
      <c r="P6" s="287">
        <f>AVERAGE(C6:O6)</f>
        <v>41755.461538461539</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2:45">
      <c r="B7" s="8" t="s">
        <v>226</v>
      </c>
      <c r="C7" s="4">
        <v>40254</v>
      </c>
      <c r="D7" s="4">
        <v>41429</v>
      </c>
      <c r="E7" s="4">
        <v>42347</v>
      </c>
      <c r="F7" s="4">
        <v>43230</v>
      </c>
      <c r="G7" s="4">
        <v>44042</v>
      </c>
      <c r="H7" s="4">
        <v>44620</v>
      </c>
      <c r="I7" s="4">
        <v>44837</v>
      </c>
      <c r="J7" s="4">
        <v>45073</v>
      </c>
      <c r="K7" s="4">
        <v>45523</v>
      </c>
      <c r="L7" s="4">
        <v>45660</v>
      </c>
      <c r="M7" s="4">
        <v>46003</v>
      </c>
      <c r="N7" s="4">
        <v>46395</v>
      </c>
      <c r="O7" s="4">
        <v>46777</v>
      </c>
      <c r="P7" s="287">
        <f t="shared" ref="P7:P11" si="0">AVERAGE(C7:O7)</f>
        <v>44322.307692307695</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2:45">
      <c r="B8" s="8" t="s">
        <v>227</v>
      </c>
      <c r="C8" s="4">
        <v>27727</v>
      </c>
      <c r="D8" s="4">
        <v>28522</v>
      </c>
      <c r="E8" s="4">
        <v>29372</v>
      </c>
      <c r="F8" s="4">
        <v>30157</v>
      </c>
      <c r="G8" s="4">
        <v>30870</v>
      </c>
      <c r="H8" s="4">
        <v>31174</v>
      </c>
      <c r="I8" s="4">
        <v>31190</v>
      </c>
      <c r="J8" s="4">
        <v>31351</v>
      </c>
      <c r="K8" s="4">
        <v>31476</v>
      </c>
      <c r="L8" s="4">
        <v>31585</v>
      </c>
      <c r="M8" s="4">
        <v>31774</v>
      </c>
      <c r="N8" s="4">
        <v>32051</v>
      </c>
      <c r="O8" s="4">
        <v>32282</v>
      </c>
      <c r="P8" s="287">
        <f t="shared" si="0"/>
        <v>30733.153846153848</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5">
      <c r="B9" s="8" t="s">
        <v>228</v>
      </c>
      <c r="C9" s="4">
        <v>202320</v>
      </c>
      <c r="D9" s="4">
        <v>210521</v>
      </c>
      <c r="E9" s="4">
        <v>218094</v>
      </c>
      <c r="F9" s="4">
        <v>224646</v>
      </c>
      <c r="G9" s="4">
        <v>231600</v>
      </c>
      <c r="H9" s="4">
        <v>234660</v>
      </c>
      <c r="I9" s="4">
        <v>236370</v>
      </c>
      <c r="J9" s="4">
        <v>238591</v>
      </c>
      <c r="K9" s="4">
        <v>240782</v>
      </c>
      <c r="L9" s="4">
        <v>241555</v>
      </c>
      <c r="M9" s="4">
        <v>243263</v>
      </c>
      <c r="N9" s="4">
        <v>245769</v>
      </c>
      <c r="O9" s="4">
        <v>248088</v>
      </c>
      <c r="P9" s="287">
        <f t="shared" si="0"/>
        <v>232019.92307692306</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2:45">
      <c r="B10" s="8" t="s">
        <v>229</v>
      </c>
      <c r="C10" s="4">
        <v>44156</v>
      </c>
      <c r="D10" s="4">
        <v>46337</v>
      </c>
      <c r="E10" s="4">
        <v>48565</v>
      </c>
      <c r="F10" s="4">
        <v>50221</v>
      </c>
      <c r="G10" s="4">
        <v>52480</v>
      </c>
      <c r="H10" s="4">
        <v>53614</v>
      </c>
      <c r="I10" s="4">
        <v>54202</v>
      </c>
      <c r="J10" s="4">
        <v>55022</v>
      </c>
      <c r="K10" s="4">
        <v>55826</v>
      </c>
      <c r="L10" s="4">
        <v>56322</v>
      </c>
      <c r="M10" s="4">
        <v>56977</v>
      </c>
      <c r="N10" s="4">
        <v>57955</v>
      </c>
      <c r="O10" s="4">
        <v>58840</v>
      </c>
      <c r="P10" s="287">
        <f t="shared" si="0"/>
        <v>53116.692307692305</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2:45">
      <c r="B11" s="129" t="s">
        <v>259</v>
      </c>
      <c r="C11" s="291">
        <f>SUM(C6:C10)</f>
        <v>351451</v>
      </c>
      <c r="D11" s="291">
        <f t="shared" ref="D11:O11" si="1">SUM(D6:D10)</f>
        <v>365252</v>
      </c>
      <c r="E11" s="291">
        <f t="shared" si="1"/>
        <v>378167</v>
      </c>
      <c r="F11" s="291">
        <f t="shared" si="1"/>
        <v>389140</v>
      </c>
      <c r="G11" s="291">
        <f t="shared" si="1"/>
        <v>400887</v>
      </c>
      <c r="H11" s="291">
        <f t="shared" si="1"/>
        <v>406366</v>
      </c>
      <c r="I11" s="291">
        <f t="shared" si="1"/>
        <v>409044</v>
      </c>
      <c r="J11" s="291">
        <f t="shared" si="1"/>
        <v>412729</v>
      </c>
      <c r="K11" s="291">
        <f t="shared" si="1"/>
        <v>416597</v>
      </c>
      <c r="L11" s="291">
        <f t="shared" si="1"/>
        <v>418187</v>
      </c>
      <c r="M11" s="291">
        <f t="shared" si="1"/>
        <v>421318</v>
      </c>
      <c r="N11" s="291">
        <f t="shared" si="1"/>
        <v>425961</v>
      </c>
      <c r="O11" s="291">
        <f t="shared" si="1"/>
        <v>430219</v>
      </c>
      <c r="P11" s="292">
        <f t="shared" si="0"/>
        <v>401947.53846153844</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2:45">
      <c r="B12" s="119" t="s">
        <v>487</v>
      </c>
      <c r="P12" s="1"/>
      <c r="Q12" s="1"/>
      <c r="R12" s="1"/>
      <c r="S12" s="1"/>
      <c r="T12" s="1"/>
      <c r="U12" s="1"/>
      <c r="V12" s="1"/>
      <c r="W12" s="1"/>
      <c r="X12" s="1"/>
      <c r="Y12" s="1"/>
    </row>
    <row r="13" spans="2:45">
      <c r="B13" s="1"/>
      <c r="C13" s="1"/>
      <c r="D13" s="1"/>
      <c r="E13" s="1"/>
      <c r="F13" s="1"/>
      <c r="G13" s="1"/>
      <c r="H13" s="1"/>
      <c r="I13" s="1"/>
      <c r="J13" s="1"/>
      <c r="K13" s="1"/>
      <c r="L13" s="1"/>
      <c r="M13" s="1"/>
      <c r="N13" s="1"/>
      <c r="O13" s="1"/>
      <c r="P13" s="1"/>
      <c r="Q13" s="1"/>
      <c r="R13" s="1"/>
      <c r="S13" s="1"/>
      <c r="T13" s="1"/>
      <c r="U13" s="1"/>
      <c r="V13" s="1"/>
      <c r="W13" s="1"/>
      <c r="X13" s="1"/>
      <c r="Y13" s="1"/>
    </row>
    <row r="14" spans="2:45" ht="15.75">
      <c r="B14" s="321" t="s">
        <v>481</v>
      </c>
      <c r="C14" s="321"/>
      <c r="D14" s="321"/>
      <c r="E14" s="321"/>
      <c r="F14" s="321"/>
      <c r="G14" s="321"/>
      <c r="H14" s="321"/>
      <c r="I14" s="321"/>
      <c r="J14" s="321"/>
      <c r="K14" s="321"/>
      <c r="L14" s="321"/>
      <c r="M14" s="321"/>
      <c r="N14" s="321"/>
      <c r="O14" s="321"/>
      <c r="P14" s="321"/>
      <c r="Q14" s="321"/>
      <c r="R14" s="321"/>
      <c r="S14" s="321"/>
      <c r="T14" s="1"/>
      <c r="U14" s="1"/>
      <c r="V14" s="1"/>
      <c r="W14" s="1"/>
    </row>
    <row r="15" spans="2:45" ht="60" customHeight="1">
      <c r="B15" s="293" t="s">
        <v>297</v>
      </c>
      <c r="C15" s="294">
        <v>44095</v>
      </c>
      <c r="D15" s="294">
        <v>44125</v>
      </c>
      <c r="E15" s="294">
        <v>44156</v>
      </c>
      <c r="F15" s="294">
        <v>44186</v>
      </c>
      <c r="G15" s="294">
        <v>44217</v>
      </c>
      <c r="H15" s="294">
        <v>44248</v>
      </c>
      <c r="I15" s="294">
        <v>44276</v>
      </c>
      <c r="J15" s="294">
        <v>44307</v>
      </c>
      <c r="K15" s="294">
        <v>44337</v>
      </c>
      <c r="L15" s="294">
        <v>44368</v>
      </c>
      <c r="M15" s="294">
        <v>44398</v>
      </c>
      <c r="N15" s="294">
        <v>44429</v>
      </c>
      <c r="O15" s="294">
        <v>44460</v>
      </c>
      <c r="P15" s="295" t="s">
        <v>478</v>
      </c>
      <c r="Q15" s="290" t="s">
        <v>479</v>
      </c>
      <c r="R15" s="295" t="s">
        <v>495</v>
      </c>
      <c r="S15" s="295" t="s">
        <v>494</v>
      </c>
      <c r="T15" s="1"/>
      <c r="U15" s="1"/>
      <c r="V15" s="1"/>
      <c r="W15" s="1"/>
    </row>
    <row r="16" spans="2:45">
      <c r="B16" s="8" t="s">
        <v>225</v>
      </c>
      <c r="C16" s="255">
        <v>2601</v>
      </c>
      <c r="D16" s="255">
        <v>2574</v>
      </c>
      <c r="E16" s="255">
        <v>2778</v>
      </c>
      <c r="F16" s="255">
        <v>2531</v>
      </c>
      <c r="G16" s="255">
        <v>2307</v>
      </c>
      <c r="H16" s="255">
        <v>1742</v>
      </c>
      <c r="I16" s="255">
        <v>1292</v>
      </c>
      <c r="J16" s="255">
        <v>1454</v>
      </c>
      <c r="K16" s="255">
        <v>1366</v>
      </c>
      <c r="L16" s="255">
        <v>1428</v>
      </c>
      <c r="M16" s="255">
        <v>1346</v>
      </c>
      <c r="N16" s="255">
        <v>1526</v>
      </c>
      <c r="O16" s="255">
        <v>1616</v>
      </c>
      <c r="P16" s="255">
        <f>SUM(C16:O16)</f>
        <v>24561</v>
      </c>
      <c r="Q16" s="255">
        <f>AVERAGE(C16:O16)</f>
        <v>1889.3076923076924</v>
      </c>
      <c r="R16" s="255">
        <v>233878</v>
      </c>
      <c r="S16" s="318">
        <f>P16/R16</f>
        <v>0.10501629054464294</v>
      </c>
      <c r="T16" s="1"/>
      <c r="U16" s="1"/>
      <c r="V16" s="1"/>
      <c r="W16" s="1"/>
    </row>
    <row r="17" spans="2:25">
      <c r="B17" s="8" t="s">
        <v>226</v>
      </c>
      <c r="C17" s="255">
        <v>2468</v>
      </c>
      <c r="D17" s="255">
        <v>2381</v>
      </c>
      <c r="E17" s="255">
        <v>2231</v>
      </c>
      <c r="F17" s="255">
        <v>2219</v>
      </c>
      <c r="G17" s="255">
        <v>2123</v>
      </c>
      <c r="H17" s="255">
        <v>1768</v>
      </c>
      <c r="I17" s="255">
        <v>1405</v>
      </c>
      <c r="J17" s="255">
        <v>1434</v>
      </c>
      <c r="K17" s="255">
        <v>1501</v>
      </c>
      <c r="L17" s="255">
        <v>1421</v>
      </c>
      <c r="M17" s="255">
        <v>1446</v>
      </c>
      <c r="N17" s="255">
        <v>1495</v>
      </c>
      <c r="O17" s="255">
        <v>1566</v>
      </c>
      <c r="P17" s="255">
        <f t="shared" ref="P17:P20" si="2">SUM(C17:O17)</f>
        <v>23458</v>
      </c>
      <c r="Q17" s="255">
        <f t="shared" ref="Q17:Q21" si="3">AVERAGE(C17:O17)</f>
        <v>1804.4615384615386</v>
      </c>
      <c r="R17" s="255">
        <v>224864</v>
      </c>
      <c r="S17" s="318">
        <f t="shared" ref="S17:S21" si="4">P17/R17</f>
        <v>0.10432083392628433</v>
      </c>
      <c r="T17" s="1"/>
      <c r="U17" s="1"/>
      <c r="V17" s="1"/>
      <c r="W17" s="1"/>
    </row>
    <row r="18" spans="2:25">
      <c r="B18" s="8" t="s">
        <v>227</v>
      </c>
      <c r="C18" s="255">
        <v>1465</v>
      </c>
      <c r="D18" s="255">
        <v>1509</v>
      </c>
      <c r="E18" s="255">
        <v>1739</v>
      </c>
      <c r="F18" s="255">
        <v>1729</v>
      </c>
      <c r="G18" s="255">
        <v>1648</v>
      </c>
      <c r="H18" s="255">
        <v>1150</v>
      </c>
      <c r="I18" s="255">
        <v>860</v>
      </c>
      <c r="J18" s="255">
        <v>1019</v>
      </c>
      <c r="K18" s="255">
        <v>844</v>
      </c>
      <c r="L18" s="255">
        <v>913</v>
      </c>
      <c r="M18" s="255">
        <v>912</v>
      </c>
      <c r="N18" s="255">
        <v>998</v>
      </c>
      <c r="O18" s="255">
        <v>1014</v>
      </c>
      <c r="P18" s="255">
        <f t="shared" si="2"/>
        <v>15800</v>
      </c>
      <c r="Q18" s="255">
        <f t="shared" si="3"/>
        <v>1215.3846153846155</v>
      </c>
      <c r="R18" s="255">
        <v>237456</v>
      </c>
      <c r="S18" s="318">
        <f t="shared" si="4"/>
        <v>6.653864294858837E-2</v>
      </c>
      <c r="T18" s="1"/>
      <c r="U18" s="1"/>
      <c r="V18" s="1"/>
      <c r="W18" s="1"/>
    </row>
    <row r="19" spans="2:25">
      <c r="B19" s="8" t="s">
        <v>228</v>
      </c>
      <c r="C19" s="255">
        <v>12804</v>
      </c>
      <c r="D19" s="255">
        <v>13136</v>
      </c>
      <c r="E19" s="255">
        <v>13464</v>
      </c>
      <c r="F19" s="255">
        <v>13288</v>
      </c>
      <c r="G19" s="255">
        <v>13201</v>
      </c>
      <c r="H19" s="255">
        <v>8851</v>
      </c>
      <c r="I19" s="255">
        <v>7197</v>
      </c>
      <c r="J19" s="255">
        <v>7956</v>
      </c>
      <c r="K19" s="255">
        <v>7294</v>
      </c>
      <c r="L19" s="255">
        <v>7099</v>
      </c>
      <c r="M19" s="255">
        <v>6885</v>
      </c>
      <c r="N19" s="255">
        <v>7400</v>
      </c>
      <c r="O19" s="255">
        <v>7607</v>
      </c>
      <c r="P19" s="255">
        <f t="shared" si="2"/>
        <v>126182</v>
      </c>
      <c r="Q19" s="255">
        <f t="shared" si="3"/>
        <v>9706.3076923076915</v>
      </c>
      <c r="R19" s="255">
        <v>940706</v>
      </c>
      <c r="S19" s="318">
        <f t="shared" si="4"/>
        <v>0.13413542594604477</v>
      </c>
      <c r="T19" s="1"/>
      <c r="U19" s="1"/>
      <c r="V19" s="1"/>
      <c r="W19" s="1"/>
    </row>
    <row r="20" spans="2:25">
      <c r="B20" s="8" t="s">
        <v>229</v>
      </c>
      <c r="C20" s="255">
        <v>3426</v>
      </c>
      <c r="D20" s="255">
        <v>3493</v>
      </c>
      <c r="E20" s="255">
        <v>3595</v>
      </c>
      <c r="F20" s="255">
        <v>3428</v>
      </c>
      <c r="G20" s="255">
        <v>3816</v>
      </c>
      <c r="H20" s="255">
        <v>2645</v>
      </c>
      <c r="I20" s="255">
        <v>2150</v>
      </c>
      <c r="J20" s="255">
        <v>2336</v>
      </c>
      <c r="K20" s="255">
        <v>2172</v>
      </c>
      <c r="L20" s="255">
        <v>2192</v>
      </c>
      <c r="M20" s="255">
        <v>2010</v>
      </c>
      <c r="N20" s="255">
        <v>2281</v>
      </c>
      <c r="O20" s="255">
        <v>2337</v>
      </c>
      <c r="P20" s="255">
        <f t="shared" si="2"/>
        <v>35881</v>
      </c>
      <c r="Q20" s="255">
        <f t="shared" si="3"/>
        <v>2760.0769230769229</v>
      </c>
      <c r="R20" s="255">
        <v>171646</v>
      </c>
      <c r="S20" s="318">
        <f t="shared" si="4"/>
        <v>0.20904070004544237</v>
      </c>
      <c r="T20" s="1"/>
      <c r="U20" s="1"/>
      <c r="V20" s="1"/>
      <c r="W20" s="1"/>
    </row>
    <row r="21" spans="2:25">
      <c r="B21" s="129" t="s">
        <v>482</v>
      </c>
      <c r="C21" s="296">
        <v>22764</v>
      </c>
      <c r="D21" s="296">
        <v>23093</v>
      </c>
      <c r="E21" s="296">
        <v>23807</v>
      </c>
      <c r="F21" s="296">
        <v>23195</v>
      </c>
      <c r="G21" s="296">
        <v>23095</v>
      </c>
      <c r="H21" s="296">
        <v>16156</v>
      </c>
      <c r="I21" s="296">
        <v>12904</v>
      </c>
      <c r="J21" s="296">
        <v>14199</v>
      </c>
      <c r="K21" s="296">
        <v>13177</v>
      </c>
      <c r="L21" s="296">
        <v>13053</v>
      </c>
      <c r="M21" s="296">
        <v>12599</v>
      </c>
      <c r="N21" s="296">
        <v>13700</v>
      </c>
      <c r="O21" s="296">
        <v>14140</v>
      </c>
      <c r="P21" s="296">
        <f>SUM(C21:O21)</f>
        <v>225882</v>
      </c>
      <c r="Q21" s="296">
        <f t="shared" si="3"/>
        <v>17375.538461538461</v>
      </c>
      <c r="R21" s="296">
        <f>SUM(R16:R20)</f>
        <v>1808550</v>
      </c>
      <c r="S21" s="317">
        <f t="shared" si="4"/>
        <v>0.12489674048270714</v>
      </c>
      <c r="T21" s="1"/>
      <c r="U21" s="1"/>
      <c r="V21" s="1"/>
      <c r="W21" s="1"/>
    </row>
    <row r="22" spans="2:25">
      <c r="B22" s="129" t="s">
        <v>480</v>
      </c>
      <c r="C22" s="297">
        <f t="shared" ref="C22:O22" si="5">C21/C11</f>
        <v>6.4771475966777736E-2</v>
      </c>
      <c r="D22" s="297">
        <f t="shared" si="5"/>
        <v>6.3224842026874603E-2</v>
      </c>
      <c r="E22" s="297">
        <f t="shared" si="5"/>
        <v>6.295366861730399E-2</v>
      </c>
      <c r="F22" s="297">
        <f t="shared" si="5"/>
        <v>5.9605797399393534E-2</v>
      </c>
      <c r="G22" s="297">
        <f t="shared" si="5"/>
        <v>5.76097503785356E-2</v>
      </c>
      <c r="H22" s="297">
        <f t="shared" si="5"/>
        <v>3.9757263156858597E-2</v>
      </c>
      <c r="I22" s="297">
        <f t="shared" si="5"/>
        <v>3.1546728469308928E-2</v>
      </c>
      <c r="J22" s="297">
        <f t="shared" si="5"/>
        <v>3.4402719459984639E-2</v>
      </c>
      <c r="K22" s="297">
        <f t="shared" si="5"/>
        <v>3.1630088550805693E-2</v>
      </c>
      <c r="L22" s="297">
        <f t="shared" si="5"/>
        <v>3.1213308878563897E-2</v>
      </c>
      <c r="M22" s="297">
        <f t="shared" si="5"/>
        <v>2.9903778143824854E-2</v>
      </c>
      <c r="N22" s="297">
        <f t="shared" si="5"/>
        <v>3.2162568873676231E-2</v>
      </c>
      <c r="O22" s="297">
        <f t="shared" si="5"/>
        <v>3.2866981700017901E-2</v>
      </c>
      <c r="P22" s="297">
        <f>P21/R21</f>
        <v>0.12489674048270714</v>
      </c>
      <c r="Q22" s="1"/>
      <c r="R22" s="316"/>
      <c r="S22" s="170"/>
      <c r="T22" s="1"/>
      <c r="U22" s="1"/>
      <c r="V22" s="1"/>
      <c r="W22" s="1"/>
      <c r="X22" s="1"/>
    </row>
    <row r="23" spans="2:25">
      <c r="B23" s="120" t="s">
        <v>484</v>
      </c>
      <c r="C23" s="1"/>
      <c r="D23" s="1"/>
      <c r="E23" s="1"/>
      <c r="F23" s="1"/>
      <c r="G23" s="1"/>
      <c r="H23" s="1"/>
      <c r="I23" s="1"/>
      <c r="J23" s="1"/>
      <c r="K23" s="1"/>
      <c r="L23" s="1"/>
      <c r="M23" s="1"/>
      <c r="N23" s="1"/>
      <c r="O23" s="1"/>
      <c r="P23" s="1"/>
      <c r="Q23" s="1"/>
      <c r="R23" s="1"/>
      <c r="S23" s="1"/>
      <c r="T23" s="1"/>
      <c r="U23" s="1"/>
      <c r="V23" s="1"/>
      <c r="W23" s="1"/>
      <c r="X23" s="1"/>
      <c r="Y23" s="1"/>
    </row>
    <row r="24" spans="2:25">
      <c r="B24" s="120" t="s">
        <v>483</v>
      </c>
      <c r="C24" s="1"/>
      <c r="D24" s="1"/>
      <c r="E24" s="1"/>
      <c r="F24" s="1"/>
      <c r="G24" s="1"/>
      <c r="H24" s="1"/>
      <c r="I24" s="1"/>
      <c r="J24" s="1"/>
      <c r="K24" s="1"/>
      <c r="L24" s="1"/>
      <c r="M24" s="1"/>
      <c r="N24" s="1"/>
      <c r="O24" s="1"/>
      <c r="P24" s="1"/>
      <c r="Q24" s="1"/>
      <c r="R24" s="1"/>
      <c r="S24" s="1"/>
      <c r="T24" s="1"/>
      <c r="U24" s="1"/>
      <c r="V24" s="1"/>
      <c r="W24" s="1"/>
      <c r="X24" s="1"/>
      <c r="Y24" s="1"/>
    </row>
    <row r="25" spans="2:25">
      <c r="B25" s="1"/>
      <c r="C25" s="1"/>
      <c r="D25" s="1"/>
      <c r="E25" s="1"/>
      <c r="F25" s="1"/>
      <c r="G25" s="1"/>
      <c r="H25" s="1"/>
      <c r="I25" s="1"/>
      <c r="J25" s="1"/>
      <c r="K25" s="1"/>
      <c r="L25" s="1"/>
      <c r="M25" s="1"/>
      <c r="N25" s="1"/>
      <c r="O25" s="1"/>
      <c r="P25" s="1"/>
      <c r="Q25" s="1"/>
      <c r="R25" s="1"/>
      <c r="S25" s="1"/>
      <c r="T25" s="1"/>
      <c r="U25" s="1"/>
      <c r="V25" s="1"/>
      <c r="W25" s="1"/>
      <c r="X25" s="1"/>
      <c r="Y25" s="1"/>
    </row>
    <row r="26" spans="2:25">
      <c r="B26" s="1"/>
      <c r="C26" s="1"/>
      <c r="D26" s="1"/>
      <c r="E26" s="1"/>
      <c r="F26" s="1"/>
      <c r="G26" s="1"/>
      <c r="H26" s="1"/>
      <c r="I26" s="1"/>
      <c r="J26" s="1"/>
      <c r="K26" s="1"/>
      <c r="L26" s="1"/>
      <c r="M26" s="1"/>
      <c r="N26" s="1"/>
      <c r="O26" s="1"/>
      <c r="P26" s="1"/>
      <c r="Q26" s="1"/>
      <c r="R26" s="1"/>
      <c r="S26" s="1"/>
      <c r="T26" s="1"/>
      <c r="U26" s="1"/>
      <c r="V26" s="1"/>
      <c r="W26" s="1"/>
      <c r="X26" s="1"/>
      <c r="Y26" s="1"/>
    </row>
    <row r="27" spans="2:25">
      <c r="B27" s="1"/>
      <c r="C27" s="1"/>
      <c r="D27" s="1"/>
      <c r="E27" s="1"/>
      <c r="F27" s="1"/>
      <c r="G27" s="1"/>
      <c r="H27" s="1"/>
      <c r="I27" s="1"/>
      <c r="J27" s="1"/>
      <c r="K27" s="1"/>
      <c r="L27" s="1"/>
      <c r="M27" s="1"/>
      <c r="N27" s="1"/>
      <c r="O27" s="1"/>
      <c r="P27" s="1"/>
      <c r="Q27" s="1"/>
      <c r="R27" s="1"/>
      <c r="S27" s="1"/>
      <c r="T27" s="1"/>
      <c r="U27" s="1"/>
      <c r="V27" s="1"/>
      <c r="W27" s="1"/>
      <c r="X27" s="1"/>
      <c r="Y27" s="1"/>
    </row>
    <row r="28" spans="2:25">
      <c r="B28" s="1"/>
      <c r="C28" s="1"/>
      <c r="D28" s="1"/>
      <c r="E28" s="1"/>
      <c r="F28" s="1"/>
      <c r="G28" s="1"/>
      <c r="H28" s="1"/>
      <c r="I28" s="1"/>
      <c r="J28" s="1"/>
      <c r="K28" s="1"/>
      <c r="L28" s="1"/>
      <c r="M28" s="1"/>
      <c r="N28" s="1"/>
      <c r="O28" s="1"/>
      <c r="P28" s="1"/>
      <c r="Q28" s="1"/>
      <c r="R28" s="1"/>
      <c r="S28" s="1"/>
      <c r="T28" s="1"/>
      <c r="U28" s="1"/>
      <c r="V28" s="1"/>
      <c r="W28" s="1"/>
      <c r="X28" s="1"/>
      <c r="Y28" s="1"/>
    </row>
    <row r="29" spans="2:25">
      <c r="B29" s="1"/>
      <c r="C29" s="1"/>
      <c r="D29" s="1"/>
      <c r="E29" s="1"/>
      <c r="F29" s="1"/>
      <c r="G29" s="1"/>
      <c r="H29" s="1"/>
      <c r="I29" s="1"/>
      <c r="J29" s="1"/>
      <c r="K29" s="1"/>
      <c r="L29" s="1"/>
      <c r="M29" s="1"/>
      <c r="N29" s="1"/>
      <c r="O29" s="1"/>
      <c r="P29" s="1"/>
      <c r="Q29" s="1"/>
      <c r="R29" s="1"/>
      <c r="S29" s="1"/>
      <c r="T29" s="1"/>
      <c r="U29" s="1"/>
      <c r="V29" s="1"/>
      <c r="W29" s="1"/>
      <c r="X29" s="1"/>
      <c r="Y29" s="1"/>
    </row>
    <row r="30" spans="2:25">
      <c r="B30" s="1"/>
      <c r="C30" s="1"/>
      <c r="D30" s="1"/>
      <c r="E30" s="1"/>
      <c r="F30" s="1"/>
      <c r="G30" s="1"/>
      <c r="H30" s="1"/>
      <c r="I30" s="1"/>
      <c r="J30" s="1"/>
      <c r="K30" s="1"/>
      <c r="L30" s="1"/>
      <c r="M30" s="1"/>
      <c r="N30" s="1"/>
      <c r="O30" s="1"/>
      <c r="P30" s="1"/>
      <c r="Q30" s="1"/>
      <c r="R30" s="1"/>
      <c r="S30" s="1"/>
      <c r="T30" s="1"/>
      <c r="U30" s="1"/>
      <c r="V30" s="1"/>
      <c r="W30" s="1"/>
      <c r="X30" s="1"/>
      <c r="Y30" s="1"/>
    </row>
    <row r="31" spans="2:25">
      <c r="B31" s="1"/>
      <c r="C31" s="1"/>
      <c r="D31" s="1"/>
      <c r="E31" s="1"/>
      <c r="F31" s="1"/>
      <c r="G31" s="1"/>
      <c r="H31" s="1"/>
      <c r="I31" s="1"/>
      <c r="J31" s="1"/>
      <c r="K31" s="1"/>
      <c r="L31" s="1"/>
      <c r="M31" s="1"/>
      <c r="N31" s="1"/>
      <c r="O31" s="1"/>
      <c r="P31" s="1"/>
      <c r="Q31" s="1"/>
      <c r="R31" s="1"/>
      <c r="S31" s="1"/>
      <c r="T31" s="1"/>
      <c r="U31" s="1"/>
      <c r="V31" s="1"/>
      <c r="W31" s="1"/>
      <c r="X31" s="1"/>
      <c r="Y31" s="1"/>
    </row>
    <row r="32" spans="2:25">
      <c r="B32" s="1"/>
      <c r="C32" s="1"/>
      <c r="D32" s="1"/>
      <c r="E32" s="1"/>
      <c r="F32" s="1"/>
      <c r="G32" s="1"/>
      <c r="H32" s="1"/>
      <c r="I32" s="1"/>
      <c r="J32" s="1"/>
      <c r="K32" s="1"/>
      <c r="L32" s="1"/>
      <c r="M32" s="1"/>
      <c r="N32" s="1"/>
      <c r="O32" s="1"/>
      <c r="P32" s="1"/>
      <c r="Q32" s="1"/>
      <c r="R32" s="1"/>
      <c r="S32" s="1"/>
      <c r="T32" s="1"/>
      <c r="U32" s="1"/>
      <c r="V32" s="1"/>
      <c r="W32" s="1"/>
      <c r="X32" s="1"/>
      <c r="Y32" s="1"/>
    </row>
    <row r="33" spans="2:25">
      <c r="B33" s="1"/>
      <c r="C33" s="1"/>
      <c r="D33" s="1"/>
      <c r="E33" s="1"/>
      <c r="F33" s="1"/>
      <c r="G33" s="1"/>
      <c r="H33" s="1"/>
      <c r="I33" s="1"/>
      <c r="J33" s="1"/>
      <c r="K33" s="1"/>
      <c r="L33" s="1"/>
      <c r="M33" s="1"/>
      <c r="N33" s="1"/>
      <c r="O33" s="1"/>
      <c r="P33" s="1"/>
      <c r="Q33" s="1"/>
      <c r="R33" s="1"/>
      <c r="S33" s="1"/>
      <c r="T33" s="1"/>
      <c r="U33" s="1"/>
      <c r="V33" s="1"/>
      <c r="W33" s="1"/>
      <c r="X33" s="1"/>
      <c r="Y33" s="1"/>
    </row>
    <row r="34" spans="2:25">
      <c r="B34" s="1"/>
      <c r="C34" s="1"/>
      <c r="D34" s="1"/>
      <c r="E34" s="1"/>
      <c r="F34" s="1"/>
      <c r="G34" s="1"/>
      <c r="H34" s="1"/>
      <c r="I34" s="1"/>
      <c r="J34" s="1"/>
      <c r="K34" s="1"/>
      <c r="L34" s="1"/>
      <c r="M34" s="1"/>
      <c r="N34" s="1"/>
      <c r="O34" s="1"/>
      <c r="P34" s="1"/>
      <c r="Q34" s="1"/>
      <c r="R34" s="1"/>
      <c r="S34" s="1"/>
      <c r="T34" s="1"/>
      <c r="U34" s="1"/>
      <c r="V34" s="1"/>
      <c r="W34" s="1"/>
      <c r="X34" s="1"/>
      <c r="Y34" s="1"/>
    </row>
    <row r="35" spans="2:25">
      <c r="B35" s="1"/>
      <c r="C35" s="1"/>
      <c r="D35" s="1"/>
      <c r="E35" s="1"/>
      <c r="F35" s="1"/>
      <c r="G35" s="1"/>
      <c r="H35" s="1"/>
      <c r="I35" s="1"/>
      <c r="J35" s="1"/>
      <c r="K35" s="1"/>
      <c r="L35" s="1"/>
      <c r="M35" s="1"/>
      <c r="N35" s="1"/>
      <c r="O35" s="1"/>
      <c r="P35" s="1"/>
      <c r="Q35" s="1"/>
      <c r="R35" s="1"/>
      <c r="S35" s="1"/>
      <c r="T35" s="1"/>
      <c r="U35" s="1"/>
      <c r="V35" s="1"/>
      <c r="W35" s="1"/>
      <c r="X35" s="1"/>
      <c r="Y35" s="1"/>
    </row>
    <row r="36" spans="2:25">
      <c r="B36" s="1"/>
      <c r="C36" s="1"/>
      <c r="D36" s="1"/>
      <c r="E36" s="1"/>
      <c r="F36" s="1"/>
      <c r="G36" s="1"/>
      <c r="H36" s="1"/>
      <c r="I36" s="1"/>
      <c r="J36" s="1"/>
      <c r="K36" s="1"/>
      <c r="L36" s="1"/>
      <c r="M36" s="1"/>
      <c r="N36" s="1"/>
      <c r="O36" s="1"/>
      <c r="P36" s="1"/>
      <c r="Q36" s="1"/>
      <c r="R36" s="1"/>
      <c r="S36" s="1"/>
      <c r="T36" s="1"/>
      <c r="U36" s="1"/>
      <c r="V36" s="1"/>
      <c r="W36" s="1"/>
      <c r="X36" s="1"/>
      <c r="Y36" s="1"/>
    </row>
    <row r="37" spans="2:25">
      <c r="B37" s="1"/>
      <c r="C37" s="1"/>
      <c r="D37" s="1"/>
      <c r="E37" s="1"/>
      <c r="F37" s="1"/>
      <c r="G37" s="1"/>
      <c r="H37" s="1"/>
      <c r="I37" s="1"/>
      <c r="J37" s="1"/>
      <c r="K37" s="1"/>
      <c r="L37" s="1"/>
      <c r="M37" s="1"/>
      <c r="N37" s="1"/>
      <c r="O37" s="1"/>
      <c r="P37" s="1"/>
      <c r="Q37" s="1"/>
      <c r="R37" s="1"/>
      <c r="S37" s="1"/>
      <c r="T37" s="1"/>
      <c r="U37" s="1"/>
      <c r="V37" s="1"/>
      <c r="W37" s="1"/>
      <c r="X37" s="1"/>
      <c r="Y37" s="1"/>
    </row>
    <row r="38" spans="2:25">
      <c r="B38" s="1"/>
      <c r="C38" s="1"/>
      <c r="D38" s="1"/>
      <c r="E38" s="1"/>
      <c r="F38" s="1"/>
      <c r="G38" s="1"/>
      <c r="H38" s="1"/>
      <c r="I38" s="1"/>
      <c r="J38" s="1"/>
      <c r="K38" s="1"/>
      <c r="L38" s="1"/>
      <c r="M38" s="1"/>
      <c r="N38" s="1"/>
      <c r="O38" s="1"/>
      <c r="P38" s="1"/>
      <c r="Q38" s="1"/>
      <c r="R38" s="1"/>
      <c r="S38" s="1"/>
      <c r="T38" s="1"/>
      <c r="U38" s="1"/>
      <c r="V38" s="1"/>
      <c r="W38" s="1"/>
      <c r="X38" s="1"/>
      <c r="Y38" s="1"/>
    </row>
    <row r="39" spans="2:25">
      <c r="B39" s="1"/>
      <c r="C39" s="1"/>
      <c r="D39" s="1"/>
      <c r="E39" s="1"/>
      <c r="F39" s="1"/>
      <c r="G39" s="1"/>
      <c r="H39" s="1"/>
      <c r="I39" s="1"/>
      <c r="J39" s="1"/>
      <c r="K39" s="1"/>
      <c r="L39" s="1"/>
      <c r="M39" s="1"/>
      <c r="N39" s="1"/>
      <c r="O39" s="1"/>
      <c r="P39" s="1"/>
      <c r="Q39" s="1"/>
      <c r="R39" s="1"/>
      <c r="S39" s="1"/>
      <c r="T39" s="1"/>
      <c r="U39" s="1"/>
      <c r="V39" s="1"/>
      <c r="W39" s="1"/>
      <c r="X39" s="1"/>
      <c r="Y39" s="1"/>
    </row>
    <row r="40" spans="2:25">
      <c r="B40" s="1"/>
      <c r="C40" s="1"/>
      <c r="D40" s="1"/>
      <c r="E40" s="1"/>
      <c r="F40" s="1"/>
      <c r="G40" s="1"/>
      <c r="H40" s="1"/>
      <c r="I40" s="1"/>
      <c r="J40" s="1"/>
      <c r="K40" s="1"/>
      <c r="L40" s="1"/>
      <c r="M40" s="1"/>
      <c r="N40" s="1"/>
      <c r="O40" s="1"/>
      <c r="P40" s="1"/>
      <c r="Q40" s="1"/>
      <c r="R40" s="1"/>
      <c r="S40" s="1"/>
      <c r="T40" s="1"/>
      <c r="U40" s="1"/>
      <c r="V40" s="1"/>
      <c r="W40" s="1"/>
      <c r="X40" s="1"/>
      <c r="Y40" s="1"/>
    </row>
    <row r="41" spans="2:25">
      <c r="B41" s="1"/>
      <c r="C41" s="1"/>
      <c r="D41" s="1"/>
      <c r="E41" s="1"/>
      <c r="F41" s="1"/>
      <c r="G41" s="1"/>
      <c r="H41" s="1"/>
      <c r="I41" s="1"/>
      <c r="J41" s="1"/>
      <c r="K41" s="1"/>
      <c r="L41" s="1"/>
      <c r="M41" s="1"/>
      <c r="N41" s="1"/>
      <c r="O41" s="1"/>
      <c r="P41" s="1"/>
      <c r="Q41" s="1"/>
      <c r="R41" s="1"/>
      <c r="S41" s="1"/>
      <c r="T41" s="1"/>
      <c r="U41" s="1"/>
      <c r="V41" s="1"/>
      <c r="W41" s="1"/>
      <c r="X41" s="1"/>
      <c r="Y41" s="1"/>
    </row>
    <row r="42" spans="2:25">
      <c r="B42" s="1"/>
      <c r="C42" s="1"/>
      <c r="D42" s="1"/>
      <c r="E42" s="1"/>
      <c r="F42" s="1"/>
      <c r="G42" s="1"/>
      <c r="H42" s="1"/>
      <c r="I42" s="1"/>
      <c r="J42" s="1"/>
      <c r="K42" s="1"/>
      <c r="L42" s="1"/>
      <c r="M42" s="1"/>
      <c r="N42" s="1"/>
      <c r="O42" s="1"/>
      <c r="P42" s="1"/>
      <c r="Q42" s="1"/>
      <c r="R42" s="1"/>
      <c r="S42" s="1"/>
      <c r="T42" s="1"/>
      <c r="U42" s="1"/>
      <c r="V42" s="1"/>
      <c r="W42" s="1"/>
      <c r="X42" s="1"/>
      <c r="Y42" s="1"/>
    </row>
    <row r="43" spans="2:25">
      <c r="B43" s="1"/>
      <c r="C43" s="1"/>
      <c r="D43" s="1"/>
      <c r="E43" s="1"/>
      <c r="F43" s="1"/>
      <c r="G43" s="1"/>
      <c r="H43" s="1"/>
      <c r="I43" s="1"/>
      <c r="J43" s="1"/>
      <c r="K43" s="1"/>
      <c r="L43" s="1"/>
      <c r="M43" s="1"/>
      <c r="N43" s="1"/>
      <c r="O43" s="1"/>
      <c r="P43" s="1"/>
      <c r="Q43" s="1"/>
      <c r="R43" s="1"/>
      <c r="S43" s="1"/>
      <c r="T43" s="1"/>
      <c r="U43" s="1"/>
      <c r="V43" s="1"/>
      <c r="W43" s="1"/>
      <c r="X43" s="1"/>
      <c r="Y43" s="1"/>
    </row>
    <row r="44" spans="2:25">
      <c r="B44" s="1"/>
      <c r="C44" s="1"/>
      <c r="D44" s="1"/>
      <c r="E44" s="1"/>
      <c r="F44" s="1"/>
      <c r="G44" s="1"/>
      <c r="H44" s="1"/>
      <c r="I44" s="1"/>
      <c r="J44" s="1"/>
      <c r="K44" s="1"/>
      <c r="L44" s="1"/>
      <c r="M44" s="1"/>
      <c r="N44" s="1"/>
      <c r="O44" s="1"/>
      <c r="P44" s="1"/>
      <c r="Q44" s="1"/>
      <c r="R44" s="1"/>
      <c r="S44" s="1"/>
      <c r="T44" s="1"/>
      <c r="U44" s="1"/>
      <c r="V44" s="1"/>
      <c r="W44" s="1"/>
      <c r="X44" s="1"/>
      <c r="Y44" s="1"/>
    </row>
    <row r="45" spans="2:25">
      <c r="B45" s="1"/>
      <c r="C45" s="1"/>
      <c r="D45" s="1"/>
      <c r="E45" s="1"/>
      <c r="F45" s="1"/>
      <c r="G45" s="1"/>
      <c r="H45" s="1"/>
      <c r="I45" s="1"/>
      <c r="J45" s="1"/>
      <c r="K45" s="1"/>
      <c r="L45" s="1"/>
      <c r="M45" s="1"/>
      <c r="N45" s="1"/>
      <c r="O45" s="1"/>
      <c r="P45" s="1"/>
      <c r="Q45" s="1"/>
      <c r="R45" s="1"/>
      <c r="S45" s="1"/>
      <c r="T45" s="1"/>
      <c r="U45" s="1"/>
      <c r="V45" s="1"/>
      <c r="W45" s="1"/>
      <c r="X45" s="1"/>
      <c r="Y45" s="1"/>
    </row>
    <row r="46" spans="2:25">
      <c r="B46" s="1"/>
      <c r="C46" s="1"/>
      <c r="D46" s="1"/>
      <c r="E46" s="1"/>
      <c r="F46" s="1"/>
      <c r="G46" s="1"/>
      <c r="H46" s="1"/>
      <c r="I46" s="1"/>
      <c r="J46" s="1"/>
      <c r="K46" s="1"/>
      <c r="L46" s="1"/>
      <c r="M46" s="1"/>
      <c r="N46" s="1"/>
      <c r="O46" s="1"/>
      <c r="P46" s="1"/>
      <c r="Q46" s="1"/>
      <c r="R46" s="1"/>
      <c r="S46" s="1"/>
      <c r="T46" s="1"/>
      <c r="U46" s="1"/>
      <c r="V46" s="1"/>
      <c r="W46" s="1"/>
      <c r="X46" s="1"/>
      <c r="Y46" s="1"/>
    </row>
    <row r="47" spans="2:25">
      <c r="B47" s="1"/>
      <c r="C47" s="1"/>
      <c r="D47" s="1"/>
      <c r="E47" s="1"/>
      <c r="F47" s="1"/>
      <c r="G47" s="1"/>
      <c r="H47" s="1"/>
      <c r="I47" s="1"/>
      <c r="J47" s="1"/>
      <c r="K47" s="1"/>
      <c r="L47" s="1"/>
      <c r="M47" s="1"/>
      <c r="N47" s="1"/>
      <c r="O47" s="1"/>
      <c r="P47" s="1"/>
      <c r="Q47" s="1"/>
      <c r="R47" s="1"/>
      <c r="S47" s="1"/>
      <c r="T47" s="1"/>
      <c r="U47" s="1"/>
      <c r="V47" s="1"/>
      <c r="W47" s="1"/>
      <c r="X47" s="1"/>
      <c r="Y47" s="1"/>
    </row>
    <row r="48" spans="2:25">
      <c r="B48" s="1"/>
      <c r="C48" s="1"/>
      <c r="D48" s="1"/>
      <c r="E48" s="1"/>
      <c r="F48" s="1"/>
      <c r="G48" s="1"/>
      <c r="H48" s="1"/>
      <c r="I48" s="1"/>
      <c r="J48" s="1"/>
      <c r="K48" s="1"/>
      <c r="L48" s="1"/>
      <c r="M48" s="1"/>
      <c r="N48" s="1"/>
      <c r="O48" s="1"/>
      <c r="P48" s="1"/>
      <c r="Q48" s="1"/>
      <c r="R48" s="1"/>
      <c r="S48" s="1"/>
      <c r="T48" s="1"/>
      <c r="U48" s="1"/>
      <c r="V48" s="1"/>
      <c r="W48" s="1"/>
      <c r="X48" s="1"/>
      <c r="Y48" s="1"/>
    </row>
    <row r="49" spans="2:25">
      <c r="B49" s="1"/>
      <c r="C49" s="1"/>
      <c r="D49" s="1"/>
      <c r="E49" s="1"/>
      <c r="F49" s="1"/>
      <c r="G49" s="1"/>
      <c r="H49" s="1"/>
      <c r="I49" s="1"/>
      <c r="J49" s="1"/>
      <c r="K49" s="1"/>
      <c r="L49" s="1"/>
      <c r="M49" s="1"/>
      <c r="N49" s="1"/>
      <c r="O49" s="1"/>
      <c r="P49" s="1"/>
      <c r="Q49" s="1"/>
      <c r="R49" s="1"/>
      <c r="S49" s="1"/>
      <c r="T49" s="1"/>
      <c r="U49" s="1"/>
      <c r="V49" s="1"/>
      <c r="W49" s="1"/>
      <c r="X49" s="1"/>
      <c r="Y49" s="1"/>
    </row>
    <row r="50" spans="2:25">
      <c r="B50" s="1"/>
      <c r="C50" s="1"/>
      <c r="D50" s="1"/>
      <c r="E50" s="1"/>
      <c r="F50" s="1"/>
      <c r="G50" s="1"/>
      <c r="H50" s="1"/>
      <c r="I50" s="1"/>
      <c r="J50" s="1"/>
      <c r="K50" s="1"/>
      <c r="L50" s="1"/>
      <c r="M50" s="1"/>
      <c r="N50" s="1"/>
      <c r="O50" s="1"/>
      <c r="P50" s="1"/>
      <c r="Q50" s="1"/>
      <c r="R50" s="1"/>
      <c r="S50" s="1"/>
      <c r="T50" s="1"/>
      <c r="U50" s="1"/>
      <c r="V50" s="1"/>
      <c r="W50" s="1"/>
      <c r="X50" s="1"/>
      <c r="Y50" s="1"/>
    </row>
    <row r="51" spans="2:25">
      <c r="B51" s="1"/>
      <c r="C51" s="1"/>
      <c r="D51" s="1"/>
      <c r="E51" s="1"/>
      <c r="F51" s="1"/>
      <c r="G51" s="1"/>
      <c r="H51" s="1"/>
      <c r="I51" s="1"/>
      <c r="J51" s="1"/>
      <c r="K51" s="1"/>
      <c r="L51" s="1"/>
      <c r="M51" s="1"/>
      <c r="N51" s="1"/>
      <c r="O51" s="1"/>
      <c r="P51" s="1"/>
      <c r="Q51" s="1"/>
      <c r="R51" s="1"/>
      <c r="S51" s="1"/>
      <c r="T51" s="1"/>
      <c r="U51" s="1"/>
      <c r="V51" s="1"/>
      <c r="W51" s="1"/>
      <c r="X51" s="1"/>
      <c r="Y51" s="1"/>
    </row>
    <row r="52" spans="2:25">
      <c r="B52" s="1"/>
      <c r="C52" s="1"/>
      <c r="D52" s="1"/>
      <c r="E52" s="1"/>
      <c r="F52" s="1"/>
      <c r="G52" s="1"/>
      <c r="H52" s="1"/>
      <c r="I52" s="1"/>
      <c r="J52" s="1"/>
      <c r="K52" s="1"/>
      <c r="L52" s="1"/>
      <c r="M52" s="1"/>
      <c r="N52" s="1"/>
      <c r="O52" s="1"/>
      <c r="P52" s="1"/>
      <c r="Q52" s="1"/>
      <c r="R52" s="1"/>
      <c r="S52" s="1"/>
      <c r="T52" s="1"/>
      <c r="U52" s="1"/>
      <c r="V52" s="1"/>
      <c r="W52" s="1"/>
      <c r="X52" s="1"/>
      <c r="Y52" s="1"/>
    </row>
    <row r="53" spans="2:25">
      <c r="B53" s="1"/>
      <c r="C53" s="1"/>
      <c r="D53" s="1"/>
      <c r="E53" s="1"/>
      <c r="F53" s="1"/>
      <c r="G53" s="1"/>
      <c r="H53" s="1"/>
      <c r="I53" s="1"/>
      <c r="J53" s="1"/>
      <c r="K53" s="1"/>
      <c r="L53" s="1"/>
      <c r="M53" s="1"/>
      <c r="N53" s="1"/>
      <c r="O53" s="1"/>
      <c r="P53" s="1"/>
      <c r="Q53" s="1"/>
      <c r="R53" s="1"/>
      <c r="S53" s="1"/>
      <c r="T53" s="1"/>
      <c r="U53" s="1"/>
      <c r="V53" s="1"/>
      <c r="W53" s="1"/>
      <c r="X53" s="1"/>
      <c r="Y53" s="1"/>
    </row>
    <row r="54" spans="2:25">
      <c r="B54" s="1"/>
      <c r="C54" s="1"/>
      <c r="D54" s="1"/>
      <c r="E54" s="1"/>
      <c r="F54" s="1"/>
      <c r="G54" s="1"/>
      <c r="H54" s="1"/>
      <c r="I54" s="1"/>
      <c r="J54" s="1"/>
      <c r="K54" s="1"/>
      <c r="L54" s="1"/>
      <c r="M54" s="1"/>
      <c r="N54" s="1"/>
      <c r="O54" s="1"/>
      <c r="P54" s="1"/>
      <c r="Q54" s="1"/>
      <c r="R54" s="1"/>
      <c r="S54" s="1"/>
      <c r="T54" s="1"/>
      <c r="U54" s="1"/>
      <c r="V54" s="1"/>
      <c r="W54" s="1"/>
      <c r="X54" s="1"/>
      <c r="Y54" s="1"/>
    </row>
    <row r="55" spans="2:25">
      <c r="B55" s="1"/>
      <c r="C55" s="1"/>
      <c r="D55" s="1"/>
      <c r="E55" s="1"/>
      <c r="F55" s="1"/>
      <c r="G55" s="1"/>
      <c r="H55" s="1"/>
      <c r="I55" s="1"/>
      <c r="J55" s="1"/>
      <c r="K55" s="1"/>
      <c r="L55" s="1"/>
      <c r="M55" s="1"/>
      <c r="N55" s="1"/>
      <c r="O55" s="1"/>
      <c r="P55" s="1"/>
      <c r="Q55" s="1"/>
      <c r="R55" s="1"/>
      <c r="S55" s="1"/>
      <c r="T55" s="1"/>
      <c r="U55" s="1"/>
      <c r="V55" s="1"/>
      <c r="W55" s="1"/>
      <c r="X55" s="1"/>
      <c r="Y55" s="1"/>
    </row>
    <row r="56" spans="2:25">
      <c r="B56" s="1"/>
      <c r="C56" s="1"/>
      <c r="D56" s="1"/>
      <c r="E56" s="1"/>
      <c r="F56" s="1"/>
      <c r="G56" s="1"/>
      <c r="H56" s="1"/>
      <c r="I56" s="1"/>
      <c r="J56" s="1"/>
      <c r="K56" s="1"/>
      <c r="L56" s="1"/>
      <c r="M56" s="1"/>
      <c r="N56" s="1"/>
      <c r="O56" s="1"/>
      <c r="P56" s="1"/>
      <c r="Q56" s="1"/>
      <c r="R56" s="1"/>
      <c r="S56" s="1"/>
      <c r="T56" s="1"/>
      <c r="U56" s="1"/>
      <c r="V56" s="1"/>
      <c r="W56" s="1"/>
      <c r="X56" s="1"/>
      <c r="Y56" s="1"/>
    </row>
    <row r="57" spans="2:25">
      <c r="B57" s="1"/>
      <c r="C57" s="1"/>
      <c r="D57" s="1"/>
      <c r="E57" s="1"/>
      <c r="F57" s="1"/>
      <c r="G57" s="1"/>
      <c r="H57" s="1"/>
      <c r="I57" s="1"/>
      <c r="J57" s="1"/>
      <c r="K57" s="1"/>
      <c r="L57" s="1"/>
      <c r="M57" s="1"/>
      <c r="N57" s="1"/>
      <c r="O57" s="1"/>
      <c r="P57" s="1"/>
      <c r="Q57" s="1"/>
      <c r="R57" s="1"/>
      <c r="S57" s="1"/>
      <c r="T57" s="1"/>
      <c r="U57" s="1"/>
      <c r="V57" s="1"/>
      <c r="W57" s="1"/>
      <c r="X57" s="1"/>
      <c r="Y57" s="1"/>
    </row>
    <row r="58" spans="2:25">
      <c r="B58" s="1"/>
      <c r="C58" s="1"/>
      <c r="D58" s="1"/>
      <c r="E58" s="1"/>
      <c r="F58" s="1"/>
      <c r="G58" s="1"/>
      <c r="H58" s="1"/>
      <c r="I58" s="1"/>
      <c r="J58" s="1"/>
      <c r="K58" s="1"/>
      <c r="L58" s="1"/>
      <c r="M58" s="1"/>
      <c r="N58" s="1"/>
      <c r="O58" s="1"/>
      <c r="P58" s="1"/>
      <c r="Q58" s="1"/>
      <c r="R58" s="1"/>
      <c r="S58" s="1"/>
      <c r="T58" s="1"/>
      <c r="U58" s="1"/>
      <c r="V58" s="1"/>
      <c r="W58" s="1"/>
      <c r="X58" s="1"/>
      <c r="Y58" s="1"/>
    </row>
    <row r="59" spans="2:25">
      <c r="B59" s="1"/>
      <c r="C59" s="1"/>
      <c r="D59" s="1"/>
      <c r="E59" s="1"/>
      <c r="F59" s="1"/>
      <c r="G59" s="1"/>
      <c r="H59" s="1"/>
      <c r="I59" s="1"/>
      <c r="J59" s="1"/>
      <c r="K59" s="1"/>
      <c r="L59" s="1"/>
      <c r="M59" s="1"/>
      <c r="N59" s="1"/>
      <c r="O59" s="1"/>
      <c r="P59" s="1"/>
      <c r="Q59" s="1"/>
      <c r="R59" s="1"/>
      <c r="S59" s="1"/>
      <c r="T59" s="1"/>
      <c r="U59" s="1"/>
      <c r="V59" s="1"/>
      <c r="W59" s="1"/>
      <c r="X59" s="1"/>
      <c r="Y59" s="1"/>
    </row>
    <row r="60" spans="2:25">
      <c r="B60" s="1"/>
      <c r="C60" s="1"/>
      <c r="D60" s="1"/>
      <c r="E60" s="1"/>
      <c r="F60" s="1"/>
      <c r="G60" s="1"/>
      <c r="H60" s="1"/>
      <c r="I60" s="1"/>
      <c r="J60" s="1"/>
      <c r="K60" s="1"/>
      <c r="L60" s="1"/>
      <c r="M60" s="1"/>
      <c r="N60" s="1"/>
      <c r="O60" s="1"/>
      <c r="P60" s="1"/>
      <c r="Q60" s="1"/>
      <c r="R60" s="1"/>
      <c r="S60" s="1"/>
      <c r="T60" s="1"/>
      <c r="U60" s="1"/>
      <c r="V60" s="1"/>
      <c r="W60" s="1"/>
      <c r="X60" s="1"/>
      <c r="Y60" s="1"/>
    </row>
    <row r="61" spans="2:25">
      <c r="B61" s="1"/>
      <c r="C61" s="1"/>
      <c r="D61" s="1"/>
      <c r="E61" s="1"/>
      <c r="F61" s="1"/>
      <c r="G61" s="1"/>
      <c r="H61" s="1"/>
      <c r="I61" s="1"/>
      <c r="J61" s="1"/>
      <c r="K61" s="1"/>
      <c r="L61" s="1"/>
      <c r="M61" s="1"/>
      <c r="N61" s="1"/>
      <c r="O61" s="1"/>
      <c r="P61" s="1"/>
      <c r="Q61" s="1"/>
      <c r="R61" s="1"/>
      <c r="S61" s="1"/>
      <c r="T61" s="1"/>
      <c r="U61" s="1"/>
      <c r="V61" s="1"/>
      <c r="W61" s="1"/>
      <c r="X61" s="1"/>
      <c r="Y61" s="1"/>
    </row>
    <row r="62" spans="2:25">
      <c r="B62" s="1"/>
      <c r="C62" s="1"/>
      <c r="D62" s="1"/>
      <c r="E62" s="1"/>
      <c r="F62" s="1"/>
      <c r="G62" s="1"/>
      <c r="H62" s="1"/>
      <c r="I62" s="1"/>
      <c r="J62" s="1"/>
      <c r="K62" s="1"/>
      <c r="L62" s="1"/>
      <c r="M62" s="1"/>
      <c r="N62" s="1"/>
      <c r="O62" s="1"/>
      <c r="P62" s="1"/>
      <c r="Q62" s="1"/>
      <c r="R62" s="1"/>
      <c r="S62" s="1"/>
      <c r="T62" s="1"/>
      <c r="U62" s="1"/>
      <c r="V62" s="1"/>
      <c r="W62" s="1"/>
      <c r="X62" s="1"/>
      <c r="Y62" s="1"/>
    </row>
    <row r="63" spans="2:25">
      <c r="B63" s="1"/>
      <c r="C63" s="1"/>
      <c r="D63" s="1"/>
      <c r="E63" s="1"/>
      <c r="F63" s="1"/>
      <c r="G63" s="1"/>
      <c r="H63" s="1"/>
      <c r="I63" s="1"/>
      <c r="J63" s="1"/>
      <c r="K63" s="1"/>
      <c r="L63" s="1"/>
      <c r="M63" s="1"/>
      <c r="N63" s="1"/>
      <c r="O63" s="1"/>
      <c r="P63" s="1"/>
      <c r="Q63" s="1"/>
      <c r="R63" s="1"/>
      <c r="S63" s="1"/>
      <c r="T63" s="1"/>
      <c r="U63" s="1"/>
      <c r="V63" s="1"/>
      <c r="W63" s="1"/>
      <c r="X63" s="1"/>
      <c r="Y63" s="1"/>
    </row>
    <row r="64" spans="2:25">
      <c r="B64" s="1"/>
      <c r="C64" s="1"/>
      <c r="D64" s="1"/>
      <c r="E64" s="1"/>
      <c r="F64" s="1"/>
      <c r="G64" s="1"/>
      <c r="H64" s="1"/>
      <c r="I64" s="1"/>
      <c r="J64" s="1"/>
      <c r="K64" s="1"/>
      <c r="L64" s="1"/>
      <c r="M64" s="1"/>
      <c r="N64" s="1"/>
      <c r="O64" s="1"/>
      <c r="P64" s="1"/>
      <c r="Q64" s="1"/>
      <c r="R64" s="1"/>
      <c r="S64" s="1"/>
      <c r="T64" s="1"/>
      <c r="U64" s="1"/>
      <c r="V64" s="1"/>
      <c r="W64" s="1"/>
      <c r="X64" s="1"/>
      <c r="Y64" s="1"/>
    </row>
    <row r="65" spans="2:25">
      <c r="B65" s="1"/>
      <c r="C65" s="1"/>
      <c r="D65" s="1"/>
      <c r="E65" s="1"/>
      <c r="F65" s="1"/>
      <c r="G65" s="1"/>
      <c r="H65" s="1"/>
      <c r="I65" s="1"/>
      <c r="J65" s="1"/>
      <c r="K65" s="1"/>
      <c r="L65" s="1"/>
      <c r="M65" s="1"/>
      <c r="N65" s="1"/>
      <c r="O65" s="1"/>
      <c r="P65" s="1"/>
      <c r="Q65" s="1"/>
      <c r="R65" s="1"/>
      <c r="S65" s="1"/>
      <c r="T65" s="1"/>
      <c r="U65" s="1"/>
      <c r="V65" s="1"/>
      <c r="W65" s="1"/>
      <c r="X65" s="1"/>
      <c r="Y65" s="1"/>
    </row>
    <row r="66" spans="2:25">
      <c r="B66" s="1"/>
      <c r="C66" s="1"/>
      <c r="D66" s="1"/>
      <c r="E66" s="1"/>
      <c r="F66" s="1"/>
      <c r="G66" s="1"/>
      <c r="H66" s="1"/>
      <c r="I66" s="1"/>
      <c r="J66" s="1"/>
      <c r="K66" s="1"/>
      <c r="L66" s="1"/>
      <c r="M66" s="1"/>
      <c r="N66" s="1"/>
      <c r="O66" s="1"/>
      <c r="P66" s="1"/>
      <c r="Q66" s="1"/>
      <c r="R66" s="1"/>
      <c r="S66" s="1"/>
      <c r="T66" s="1"/>
      <c r="U66" s="1"/>
      <c r="V66" s="1"/>
      <c r="W66" s="1"/>
      <c r="X66" s="1"/>
      <c r="Y66" s="1"/>
    </row>
    <row r="67" spans="2:25">
      <c r="B67" s="1"/>
      <c r="C67" s="1"/>
      <c r="D67" s="1"/>
      <c r="E67" s="1"/>
      <c r="F67" s="1"/>
      <c r="G67" s="1"/>
      <c r="H67" s="1"/>
      <c r="I67" s="1"/>
      <c r="J67" s="1"/>
      <c r="K67" s="1"/>
      <c r="L67" s="1"/>
      <c r="M67" s="1"/>
      <c r="N67" s="1"/>
      <c r="O67" s="1"/>
      <c r="P67" s="1"/>
      <c r="Q67" s="1"/>
      <c r="R67" s="1"/>
      <c r="S67" s="1"/>
      <c r="T67" s="1"/>
      <c r="U67" s="1"/>
      <c r="V67" s="1"/>
      <c r="W67" s="1"/>
      <c r="X67" s="1"/>
      <c r="Y67" s="1"/>
    </row>
    <row r="68" spans="2:25">
      <c r="B68" s="1"/>
      <c r="C68" s="1"/>
      <c r="D68" s="1"/>
      <c r="E68" s="1"/>
      <c r="F68" s="1"/>
      <c r="G68" s="1"/>
      <c r="H68" s="1"/>
      <c r="I68" s="1"/>
      <c r="J68" s="1"/>
      <c r="K68" s="1"/>
      <c r="L68" s="1"/>
      <c r="M68" s="1"/>
      <c r="N68" s="1"/>
      <c r="O68" s="1"/>
      <c r="P68" s="1"/>
      <c r="Q68" s="1"/>
      <c r="R68" s="1"/>
      <c r="S68" s="1"/>
      <c r="T68" s="1"/>
      <c r="U68" s="1"/>
      <c r="V68" s="1"/>
      <c r="W68" s="1"/>
      <c r="X68" s="1"/>
      <c r="Y68" s="1"/>
    </row>
    <row r="69" spans="2:25">
      <c r="B69" s="1"/>
      <c r="C69" s="1"/>
      <c r="D69" s="1"/>
      <c r="E69" s="1"/>
      <c r="F69" s="1"/>
      <c r="G69" s="1"/>
      <c r="H69" s="1"/>
      <c r="I69" s="1"/>
      <c r="J69" s="1"/>
      <c r="K69" s="1"/>
      <c r="L69" s="1"/>
      <c r="M69" s="1"/>
      <c r="N69" s="1"/>
      <c r="O69" s="1"/>
      <c r="P69" s="1"/>
      <c r="Q69" s="1"/>
      <c r="R69" s="1"/>
      <c r="S69" s="1"/>
      <c r="T69" s="1"/>
      <c r="U69" s="1"/>
      <c r="V69" s="1"/>
      <c r="W69" s="1"/>
      <c r="X69" s="1"/>
      <c r="Y69" s="1"/>
    </row>
    <row r="70" spans="2:25">
      <c r="B70" s="1"/>
      <c r="C70" s="1"/>
      <c r="D70" s="1"/>
      <c r="E70" s="1"/>
      <c r="F70" s="1"/>
      <c r="G70" s="1"/>
      <c r="H70" s="1"/>
      <c r="I70" s="1"/>
      <c r="J70" s="1"/>
      <c r="K70" s="1"/>
      <c r="L70" s="1"/>
      <c r="M70" s="1"/>
      <c r="N70" s="1"/>
      <c r="O70" s="1"/>
      <c r="P70" s="1"/>
      <c r="Q70" s="1"/>
      <c r="R70" s="1"/>
      <c r="S70" s="1"/>
      <c r="T70" s="1"/>
      <c r="U70" s="1"/>
      <c r="V70" s="1"/>
      <c r="W70" s="1"/>
      <c r="X70" s="1"/>
      <c r="Y70" s="1"/>
    </row>
    <row r="71" spans="2:25">
      <c r="B71" s="1"/>
      <c r="C71" s="1"/>
      <c r="D71" s="1"/>
      <c r="E71" s="1"/>
      <c r="F71" s="1"/>
      <c r="G71" s="1"/>
      <c r="H71" s="1"/>
      <c r="I71" s="1"/>
      <c r="J71" s="1"/>
      <c r="K71" s="1"/>
      <c r="L71" s="1"/>
      <c r="M71" s="1"/>
      <c r="N71" s="1"/>
      <c r="O71" s="1"/>
      <c r="P71" s="1"/>
      <c r="Q71" s="1"/>
      <c r="R71" s="1"/>
      <c r="S71" s="1"/>
      <c r="T71" s="1"/>
      <c r="U71" s="1"/>
      <c r="V71" s="1"/>
      <c r="W71" s="1"/>
      <c r="X71" s="1"/>
      <c r="Y71" s="1"/>
    </row>
    <row r="72" spans="2:25">
      <c r="B72" s="1"/>
      <c r="C72" s="1"/>
      <c r="D72" s="1"/>
      <c r="E72" s="1"/>
      <c r="F72" s="1"/>
      <c r="G72" s="1"/>
      <c r="H72" s="1"/>
      <c r="I72" s="1"/>
      <c r="J72" s="1"/>
      <c r="K72" s="1"/>
      <c r="L72" s="1"/>
      <c r="M72" s="1"/>
      <c r="N72" s="1"/>
      <c r="O72" s="1"/>
      <c r="P72" s="1"/>
      <c r="Q72" s="1"/>
      <c r="R72" s="1"/>
      <c r="S72" s="1"/>
      <c r="T72" s="1"/>
      <c r="U72" s="1"/>
      <c r="V72" s="1"/>
      <c r="W72" s="1"/>
      <c r="X72" s="1"/>
      <c r="Y72" s="1"/>
    </row>
    <row r="73" spans="2:25">
      <c r="B73" s="1"/>
      <c r="C73" s="1"/>
      <c r="D73" s="1"/>
      <c r="E73" s="1"/>
      <c r="F73" s="1"/>
      <c r="G73" s="1"/>
      <c r="H73" s="1"/>
      <c r="I73" s="1"/>
      <c r="J73" s="1"/>
      <c r="K73" s="1"/>
      <c r="L73" s="1"/>
      <c r="M73" s="1"/>
      <c r="N73" s="1"/>
      <c r="O73" s="1"/>
      <c r="P73" s="1"/>
      <c r="Q73" s="1"/>
      <c r="R73" s="1"/>
      <c r="S73" s="1"/>
      <c r="T73" s="1"/>
      <c r="U73" s="1"/>
      <c r="V73" s="1"/>
      <c r="W73" s="1"/>
      <c r="X73" s="1"/>
      <c r="Y73" s="1"/>
    </row>
    <row r="74" spans="2:25">
      <c r="B74" s="1"/>
      <c r="C74" s="1"/>
      <c r="D74" s="1"/>
      <c r="E74" s="1"/>
      <c r="F74" s="1"/>
      <c r="G74" s="1"/>
      <c r="H74" s="1"/>
      <c r="I74" s="1"/>
      <c r="J74" s="1"/>
      <c r="K74" s="1"/>
      <c r="L74" s="1"/>
      <c r="M74" s="1"/>
      <c r="N74" s="1"/>
      <c r="O74" s="1"/>
      <c r="P74" s="1"/>
      <c r="Q74" s="1"/>
      <c r="R74" s="1"/>
      <c r="S74" s="1"/>
      <c r="T74" s="1"/>
      <c r="U74" s="1"/>
      <c r="V74" s="1"/>
      <c r="W74" s="1"/>
      <c r="X74" s="1"/>
      <c r="Y74" s="1"/>
    </row>
    <row r="75" spans="2:25">
      <c r="B75" s="1"/>
      <c r="C75" s="1"/>
      <c r="D75" s="1"/>
      <c r="E75" s="1"/>
      <c r="F75" s="1"/>
      <c r="G75" s="1"/>
      <c r="H75" s="1"/>
      <c r="I75" s="1"/>
      <c r="J75" s="1"/>
      <c r="K75" s="1"/>
      <c r="L75" s="1"/>
      <c r="M75" s="1"/>
      <c r="N75" s="1"/>
      <c r="O75" s="1"/>
      <c r="P75" s="1"/>
      <c r="Q75" s="1"/>
      <c r="R75" s="1"/>
      <c r="S75" s="1"/>
      <c r="T75" s="1"/>
      <c r="U75" s="1"/>
      <c r="V75" s="1"/>
      <c r="W75" s="1"/>
      <c r="X75" s="1"/>
      <c r="Y75" s="1"/>
    </row>
    <row r="76" spans="2:25">
      <c r="B76" s="1"/>
      <c r="C76" s="1"/>
      <c r="D76" s="1"/>
      <c r="E76" s="1"/>
      <c r="F76" s="1"/>
      <c r="G76" s="1"/>
      <c r="H76" s="1"/>
      <c r="I76" s="1"/>
      <c r="J76" s="1"/>
      <c r="K76" s="1"/>
      <c r="L76" s="1"/>
      <c r="M76" s="1"/>
      <c r="N76" s="1"/>
      <c r="O76" s="1"/>
      <c r="P76" s="1"/>
      <c r="Q76" s="1"/>
      <c r="R76" s="1"/>
      <c r="S76" s="1"/>
      <c r="T76" s="1"/>
      <c r="U76" s="1"/>
      <c r="V76" s="1"/>
      <c r="W76" s="1"/>
      <c r="X76" s="1"/>
      <c r="Y76" s="1"/>
    </row>
    <row r="77" spans="2:25">
      <c r="B77" s="1"/>
      <c r="C77" s="1"/>
      <c r="D77" s="1"/>
      <c r="E77" s="1"/>
      <c r="F77" s="1"/>
      <c r="G77" s="1"/>
      <c r="H77" s="1"/>
      <c r="I77" s="1"/>
      <c r="J77" s="1"/>
      <c r="K77" s="1"/>
      <c r="L77" s="1"/>
      <c r="M77" s="1"/>
      <c r="N77" s="1"/>
      <c r="O77" s="1"/>
      <c r="P77" s="1"/>
      <c r="Q77" s="1"/>
      <c r="R77" s="1"/>
      <c r="S77" s="1"/>
      <c r="T77" s="1"/>
      <c r="U77" s="1"/>
      <c r="V77" s="1"/>
      <c r="W77" s="1"/>
      <c r="X77" s="1"/>
      <c r="Y77" s="1"/>
    </row>
    <row r="78" spans="2:25">
      <c r="B78" s="1"/>
      <c r="C78" s="1"/>
      <c r="D78" s="1"/>
      <c r="E78" s="1"/>
      <c r="F78" s="1"/>
      <c r="G78" s="1"/>
      <c r="H78" s="1"/>
      <c r="I78" s="1"/>
      <c r="J78" s="1"/>
      <c r="K78" s="1"/>
      <c r="L78" s="1"/>
      <c r="M78" s="1"/>
      <c r="N78" s="1"/>
      <c r="O78" s="1"/>
      <c r="P78" s="1"/>
      <c r="Q78" s="1"/>
      <c r="R78" s="1"/>
      <c r="S78" s="1"/>
      <c r="T78" s="1"/>
      <c r="U78" s="1"/>
      <c r="V78" s="1"/>
      <c r="W78" s="1"/>
      <c r="X78" s="1"/>
      <c r="Y78" s="1"/>
    </row>
    <row r="79" spans="2:25">
      <c r="B79" s="1"/>
      <c r="C79" s="1"/>
      <c r="D79" s="1"/>
      <c r="E79" s="1"/>
      <c r="F79" s="1"/>
      <c r="G79" s="1"/>
      <c r="H79" s="1"/>
      <c r="I79" s="1"/>
      <c r="J79" s="1"/>
      <c r="K79" s="1"/>
      <c r="L79" s="1"/>
      <c r="M79" s="1"/>
      <c r="N79" s="1"/>
      <c r="O79" s="1"/>
      <c r="P79" s="1"/>
      <c r="Q79" s="1"/>
      <c r="R79" s="1"/>
      <c r="S79" s="1"/>
      <c r="T79" s="1"/>
      <c r="U79" s="1"/>
      <c r="V79" s="1"/>
      <c r="W79" s="1"/>
      <c r="X79" s="1"/>
      <c r="Y79" s="1"/>
    </row>
    <row r="80" spans="2:25">
      <c r="B80" s="1"/>
      <c r="C80" s="1"/>
      <c r="D80" s="1"/>
      <c r="E80" s="1"/>
      <c r="F80" s="1"/>
      <c r="G80" s="1"/>
      <c r="H80" s="1"/>
      <c r="I80" s="1"/>
      <c r="J80" s="1"/>
      <c r="K80" s="1"/>
      <c r="L80" s="1"/>
      <c r="M80" s="1"/>
      <c r="N80" s="1"/>
      <c r="O80" s="1"/>
      <c r="P80" s="1"/>
      <c r="Q80" s="1"/>
      <c r="R80" s="1"/>
      <c r="S80" s="1"/>
      <c r="T80" s="1"/>
      <c r="U80" s="1"/>
      <c r="V80" s="1"/>
      <c r="W80" s="1"/>
      <c r="X80" s="1"/>
      <c r="Y80" s="1"/>
    </row>
    <row r="81" spans="2:25">
      <c r="B81" s="1"/>
      <c r="C81" s="1"/>
      <c r="D81" s="1"/>
      <c r="E81" s="1"/>
      <c r="F81" s="1"/>
      <c r="G81" s="1"/>
      <c r="H81" s="1"/>
      <c r="I81" s="1"/>
      <c r="J81" s="1"/>
      <c r="K81" s="1"/>
      <c r="L81" s="1"/>
      <c r="M81" s="1"/>
      <c r="N81" s="1"/>
      <c r="O81" s="1"/>
      <c r="P81" s="1"/>
      <c r="Q81" s="1"/>
      <c r="R81" s="1"/>
      <c r="S81" s="1"/>
      <c r="T81" s="1"/>
      <c r="U81" s="1"/>
      <c r="V81" s="1"/>
      <c r="W81" s="1"/>
      <c r="X81" s="1"/>
      <c r="Y81" s="1"/>
    </row>
    <row r="82" spans="2:25">
      <c r="B82" s="1"/>
      <c r="C82" s="1"/>
      <c r="D82" s="1"/>
      <c r="E82" s="1"/>
      <c r="F82" s="1"/>
      <c r="G82" s="1"/>
      <c r="H82" s="1"/>
      <c r="I82" s="1"/>
      <c r="J82" s="1"/>
      <c r="K82" s="1"/>
      <c r="L82" s="1"/>
      <c r="M82" s="1"/>
      <c r="N82" s="1"/>
      <c r="O82" s="1"/>
      <c r="P82" s="1"/>
      <c r="Q82" s="1"/>
      <c r="R82" s="1"/>
      <c r="S82" s="1"/>
      <c r="T82" s="1"/>
      <c r="U82" s="1"/>
      <c r="V82" s="1"/>
      <c r="W82" s="1"/>
      <c r="X82" s="1"/>
      <c r="Y82" s="1"/>
    </row>
    <row r="83" spans="2:25">
      <c r="B83" s="1"/>
      <c r="C83" s="1"/>
      <c r="D83" s="1"/>
      <c r="E83" s="1"/>
      <c r="F83" s="1"/>
      <c r="G83" s="1"/>
      <c r="H83" s="1"/>
      <c r="I83" s="1"/>
      <c r="J83" s="1"/>
      <c r="K83" s="1"/>
      <c r="L83" s="1"/>
      <c r="M83" s="1"/>
      <c r="N83" s="1"/>
      <c r="O83" s="1"/>
      <c r="P83" s="1"/>
      <c r="Q83" s="1"/>
      <c r="R83" s="1"/>
      <c r="S83" s="1"/>
      <c r="T83" s="1"/>
      <c r="U83" s="1"/>
      <c r="V83" s="1"/>
      <c r="W83" s="1"/>
      <c r="X83" s="1"/>
      <c r="Y83" s="1"/>
    </row>
    <row r="84" spans="2:25">
      <c r="B84" s="1"/>
      <c r="C84" s="1"/>
      <c r="D84" s="1"/>
      <c r="E84" s="1"/>
      <c r="F84" s="1"/>
      <c r="G84" s="1"/>
      <c r="H84" s="1"/>
      <c r="I84" s="1"/>
      <c r="J84" s="1"/>
      <c r="K84" s="1"/>
      <c r="L84" s="1"/>
      <c r="M84" s="1"/>
      <c r="N84" s="1"/>
      <c r="O84" s="1"/>
      <c r="P84" s="1"/>
      <c r="Q84" s="1"/>
      <c r="R84" s="1"/>
      <c r="S84" s="1"/>
      <c r="T84" s="1"/>
      <c r="U84" s="1"/>
      <c r="V84" s="1"/>
      <c r="W84" s="1"/>
      <c r="X84" s="1"/>
      <c r="Y84" s="1"/>
    </row>
    <row r="85" spans="2:25">
      <c r="B85" s="1"/>
      <c r="C85" s="1"/>
      <c r="D85" s="1"/>
      <c r="E85" s="1"/>
      <c r="F85" s="1"/>
      <c r="G85" s="1"/>
      <c r="H85" s="1"/>
      <c r="I85" s="1"/>
      <c r="J85" s="1"/>
      <c r="K85" s="1"/>
      <c r="L85" s="1"/>
      <c r="M85" s="1"/>
      <c r="N85" s="1"/>
      <c r="O85" s="1"/>
      <c r="P85" s="1"/>
      <c r="Q85" s="1"/>
      <c r="R85" s="1"/>
      <c r="S85" s="1"/>
      <c r="T85" s="1"/>
      <c r="U85" s="1"/>
      <c r="V85" s="1"/>
      <c r="W85" s="1"/>
      <c r="X85" s="1"/>
      <c r="Y85" s="1"/>
    </row>
    <row r="86" spans="2:25">
      <c r="B86" s="1"/>
      <c r="C86" s="1"/>
      <c r="D86" s="1"/>
      <c r="E86" s="1"/>
      <c r="F86" s="1"/>
      <c r="G86" s="1"/>
      <c r="H86" s="1"/>
      <c r="I86" s="1"/>
      <c r="J86" s="1"/>
      <c r="K86" s="1"/>
      <c r="L86" s="1"/>
      <c r="M86" s="1"/>
      <c r="N86" s="1"/>
      <c r="O86" s="1"/>
      <c r="P86" s="1"/>
      <c r="Q86" s="1"/>
      <c r="R86" s="1"/>
      <c r="S86" s="1"/>
      <c r="T86" s="1"/>
      <c r="U86" s="1"/>
      <c r="V86" s="1"/>
      <c r="W86" s="1"/>
      <c r="X86" s="1"/>
      <c r="Y86" s="1"/>
    </row>
    <row r="87" spans="2:25">
      <c r="B87" s="1"/>
      <c r="C87" s="1"/>
      <c r="D87" s="1"/>
      <c r="E87" s="1"/>
      <c r="F87" s="1"/>
      <c r="G87" s="1"/>
      <c r="H87" s="1"/>
      <c r="I87" s="1"/>
      <c r="J87" s="1"/>
      <c r="K87" s="1"/>
      <c r="L87" s="1"/>
      <c r="M87" s="1"/>
      <c r="N87" s="1"/>
      <c r="O87" s="1"/>
      <c r="P87" s="1"/>
      <c r="Q87" s="1"/>
      <c r="R87" s="1"/>
      <c r="S87" s="1"/>
      <c r="T87" s="1"/>
      <c r="U87" s="1"/>
      <c r="V87" s="1"/>
      <c r="W87" s="1"/>
      <c r="X87" s="1"/>
      <c r="Y87" s="1"/>
    </row>
    <row r="88" spans="2:25">
      <c r="B88" s="1"/>
      <c r="C88" s="1"/>
      <c r="D88" s="1"/>
      <c r="E88" s="1"/>
      <c r="F88" s="1"/>
      <c r="G88" s="1"/>
      <c r="H88" s="1"/>
      <c r="I88" s="1"/>
      <c r="J88" s="1"/>
      <c r="K88" s="1"/>
      <c r="L88" s="1"/>
      <c r="M88" s="1"/>
      <c r="N88" s="1"/>
      <c r="O88" s="1"/>
      <c r="P88" s="1"/>
      <c r="Q88" s="1"/>
      <c r="R88" s="1"/>
      <c r="S88" s="1"/>
      <c r="T88" s="1"/>
      <c r="U88" s="1"/>
      <c r="V88" s="1"/>
      <c r="W88" s="1"/>
      <c r="X88" s="1"/>
      <c r="Y88" s="1"/>
    </row>
    <row r="89" spans="2:25">
      <c r="B89" s="1"/>
      <c r="C89" s="1"/>
      <c r="D89" s="1"/>
      <c r="E89" s="1"/>
      <c r="F89" s="1"/>
      <c r="G89" s="1"/>
      <c r="H89" s="1"/>
      <c r="I89" s="1"/>
      <c r="J89" s="1"/>
      <c r="K89" s="1"/>
      <c r="L89" s="1"/>
      <c r="M89" s="1"/>
      <c r="N89" s="1"/>
      <c r="O89" s="1"/>
      <c r="P89" s="1"/>
      <c r="Q89" s="1"/>
      <c r="R89" s="1"/>
      <c r="S89" s="1"/>
      <c r="T89" s="1"/>
      <c r="U89" s="1"/>
      <c r="V89" s="1"/>
      <c r="W89" s="1"/>
      <c r="X89" s="1"/>
      <c r="Y89" s="1"/>
    </row>
    <row r="90" spans="2:25">
      <c r="B90" s="1"/>
      <c r="C90" s="1"/>
      <c r="D90" s="1"/>
      <c r="E90" s="1"/>
      <c r="F90" s="1"/>
      <c r="G90" s="1"/>
      <c r="H90" s="1"/>
      <c r="I90" s="1"/>
      <c r="J90" s="1"/>
      <c r="K90" s="1"/>
      <c r="L90" s="1"/>
      <c r="M90" s="1"/>
      <c r="N90" s="1"/>
      <c r="O90" s="1"/>
      <c r="P90" s="1"/>
      <c r="Q90" s="1"/>
      <c r="R90" s="1"/>
      <c r="S90" s="1"/>
      <c r="T90" s="1"/>
      <c r="U90" s="1"/>
      <c r="V90" s="1"/>
      <c r="W90" s="1"/>
      <c r="X90" s="1"/>
      <c r="Y90" s="1"/>
    </row>
    <row r="91" spans="2:25">
      <c r="B91" s="1"/>
      <c r="C91" s="1"/>
      <c r="D91" s="1"/>
      <c r="E91" s="1"/>
      <c r="F91" s="1"/>
      <c r="G91" s="1"/>
      <c r="H91" s="1"/>
      <c r="I91" s="1"/>
      <c r="J91" s="1"/>
      <c r="K91" s="1"/>
      <c r="L91" s="1"/>
      <c r="M91" s="1"/>
      <c r="N91" s="1"/>
      <c r="O91" s="1"/>
      <c r="P91" s="1"/>
      <c r="Q91" s="1"/>
      <c r="R91" s="1"/>
      <c r="S91" s="1"/>
      <c r="T91" s="1"/>
      <c r="U91" s="1"/>
      <c r="V91" s="1"/>
      <c r="W91" s="1"/>
      <c r="X91" s="1"/>
      <c r="Y91" s="1"/>
    </row>
    <row r="92" spans="2:25">
      <c r="B92" s="1"/>
      <c r="C92" s="1"/>
      <c r="D92" s="1"/>
      <c r="E92" s="1"/>
      <c r="F92" s="1"/>
      <c r="G92" s="1"/>
      <c r="H92" s="1"/>
      <c r="I92" s="1"/>
      <c r="J92" s="1"/>
      <c r="K92" s="1"/>
      <c r="L92" s="1"/>
      <c r="M92" s="1"/>
      <c r="N92" s="1"/>
      <c r="O92" s="1"/>
      <c r="P92" s="1"/>
      <c r="Q92" s="1"/>
      <c r="R92" s="1"/>
      <c r="S92" s="1"/>
      <c r="T92" s="1"/>
      <c r="U92" s="1"/>
      <c r="V92" s="1"/>
      <c r="W92" s="1"/>
      <c r="X92" s="1"/>
      <c r="Y92" s="1"/>
    </row>
    <row r="93" spans="2:25">
      <c r="B93" s="1"/>
      <c r="C93" s="1"/>
      <c r="D93" s="1"/>
      <c r="E93" s="1"/>
      <c r="F93" s="1"/>
      <c r="G93" s="1"/>
      <c r="H93" s="1"/>
      <c r="I93" s="1"/>
      <c r="J93" s="1"/>
      <c r="K93" s="1"/>
      <c r="L93" s="1"/>
      <c r="M93" s="1"/>
      <c r="N93" s="1"/>
      <c r="O93" s="1"/>
      <c r="P93" s="1"/>
      <c r="Q93" s="1"/>
      <c r="R93" s="1"/>
      <c r="S93" s="1"/>
      <c r="T93" s="1"/>
      <c r="U93" s="1"/>
      <c r="V93" s="1"/>
      <c r="W93" s="1"/>
      <c r="X93" s="1"/>
      <c r="Y93" s="1"/>
    </row>
    <row r="94" spans="2:25">
      <c r="B94" s="1"/>
      <c r="C94" s="1"/>
      <c r="D94" s="1"/>
      <c r="E94" s="1"/>
      <c r="F94" s="1"/>
      <c r="G94" s="1"/>
      <c r="H94" s="1"/>
      <c r="I94" s="1"/>
      <c r="J94" s="1"/>
      <c r="K94" s="1"/>
      <c r="L94" s="1"/>
      <c r="M94" s="1"/>
      <c r="N94" s="1"/>
      <c r="O94" s="1"/>
      <c r="P94" s="1"/>
      <c r="Q94" s="1"/>
      <c r="R94" s="1"/>
      <c r="S94" s="1"/>
      <c r="T94" s="1"/>
      <c r="U94" s="1"/>
      <c r="V94" s="1"/>
      <c r="W94" s="1"/>
      <c r="X94" s="1"/>
      <c r="Y94" s="1"/>
    </row>
    <row r="95" spans="2:25">
      <c r="B95" s="1"/>
      <c r="C95" s="1"/>
      <c r="D95" s="1"/>
      <c r="E95" s="1"/>
      <c r="F95" s="1"/>
      <c r="G95" s="1"/>
      <c r="H95" s="1"/>
      <c r="I95" s="1"/>
      <c r="J95" s="1"/>
      <c r="K95" s="1"/>
      <c r="L95" s="1"/>
      <c r="M95" s="1"/>
      <c r="N95" s="1"/>
      <c r="O95" s="1"/>
      <c r="P95" s="1"/>
      <c r="Q95" s="1"/>
      <c r="R95" s="1"/>
      <c r="S95" s="1"/>
      <c r="T95" s="1"/>
      <c r="U95" s="1"/>
      <c r="V95" s="1"/>
      <c r="W95" s="1"/>
      <c r="X95" s="1"/>
      <c r="Y95" s="1"/>
    </row>
    <row r="96" spans="2:25">
      <c r="B96" s="1"/>
      <c r="C96" s="1"/>
      <c r="D96" s="1"/>
      <c r="E96" s="1"/>
      <c r="F96" s="1"/>
      <c r="G96" s="1"/>
      <c r="H96" s="1"/>
      <c r="I96" s="1"/>
      <c r="J96" s="1"/>
      <c r="K96" s="1"/>
      <c r="L96" s="1"/>
      <c r="M96" s="1"/>
      <c r="N96" s="1"/>
      <c r="O96" s="1"/>
      <c r="P96" s="1"/>
      <c r="Q96" s="1"/>
      <c r="R96" s="1"/>
      <c r="S96" s="1"/>
      <c r="T96" s="1"/>
      <c r="U96" s="1"/>
      <c r="V96" s="1"/>
      <c r="W96" s="1"/>
      <c r="X96" s="1"/>
      <c r="Y96" s="1"/>
    </row>
    <row r="97" spans="2:25">
      <c r="B97" s="1"/>
      <c r="C97" s="1"/>
      <c r="D97" s="1"/>
      <c r="E97" s="1"/>
      <c r="F97" s="1"/>
      <c r="G97" s="1"/>
      <c r="H97" s="1"/>
      <c r="I97" s="1"/>
      <c r="J97" s="1"/>
      <c r="K97" s="1"/>
      <c r="L97" s="1"/>
      <c r="M97" s="1"/>
      <c r="N97" s="1"/>
      <c r="O97" s="1"/>
      <c r="P97" s="1"/>
      <c r="Q97" s="1"/>
      <c r="R97" s="1"/>
      <c r="S97" s="1"/>
      <c r="T97" s="1"/>
      <c r="U97" s="1"/>
      <c r="V97" s="1"/>
      <c r="W97" s="1"/>
      <c r="X97" s="1"/>
      <c r="Y97" s="1"/>
    </row>
    <row r="98" spans="2:25">
      <c r="B98" s="1"/>
      <c r="C98" s="1"/>
      <c r="D98" s="1"/>
      <c r="E98" s="1"/>
      <c r="F98" s="1"/>
      <c r="G98" s="1"/>
      <c r="H98" s="1"/>
      <c r="I98" s="1"/>
      <c r="J98" s="1"/>
      <c r="K98" s="1"/>
      <c r="L98" s="1"/>
      <c r="M98" s="1"/>
      <c r="N98" s="1"/>
      <c r="O98" s="1"/>
      <c r="P98" s="1"/>
      <c r="Q98" s="1"/>
      <c r="R98" s="1"/>
      <c r="S98" s="1"/>
      <c r="T98" s="1"/>
      <c r="U98" s="1"/>
      <c r="V98" s="1"/>
      <c r="W98" s="1"/>
      <c r="X98" s="1"/>
      <c r="Y98" s="1"/>
    </row>
    <row r="99" spans="2:25">
      <c r="B99" s="1"/>
      <c r="C99" s="1"/>
      <c r="D99" s="1"/>
      <c r="E99" s="1"/>
      <c r="F99" s="1"/>
      <c r="G99" s="1"/>
      <c r="H99" s="1"/>
      <c r="I99" s="1"/>
      <c r="J99" s="1"/>
      <c r="K99" s="1"/>
      <c r="L99" s="1"/>
      <c r="M99" s="1"/>
      <c r="N99" s="1"/>
      <c r="O99" s="1"/>
      <c r="P99" s="1"/>
      <c r="Q99" s="1"/>
      <c r="R99" s="1"/>
      <c r="S99" s="1"/>
      <c r="T99" s="1"/>
      <c r="U99" s="1"/>
      <c r="V99" s="1"/>
      <c r="W99" s="1"/>
      <c r="X99" s="1"/>
      <c r="Y99" s="1"/>
    </row>
    <row r="100" spans="2:25">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2:25">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2:25">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2:25">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2:25">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2:25">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2:25">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2:25">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2:25">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2:25">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2:25">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2:25">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2:25">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2:25">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2:25">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2:25">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2:25">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2:25">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2:25">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2:2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2:25">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2:25">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2:25">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2:25">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2:25">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2:25">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2:25">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2:25">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2:25">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2:25">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2:25">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2:25">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2:25">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2:25">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2:25">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2:25">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2:25">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2:25">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2:2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2:25">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2:2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2:25">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2:25">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2:25">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2:25">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2:25">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2:25">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2:25">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2:25">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2:25">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2:25">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2:25">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2:25">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5">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2:2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5">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2:25">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2:25">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2:25">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2:25">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2:25">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2:25">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2:25">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2:25">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2:25">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2:25">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2:25">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2:25">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2:25">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2:25">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2:25">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2:25">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2:25">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2:25">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2:25">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2:25">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2:25">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2:25">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2:25">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2:25">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2:25">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2:25">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2:25">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2:25">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2:25">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2:25">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2:25">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2:25">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2:25">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2:25">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2:25">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2:25">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2:25">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2:25">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2:25">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2:25">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2:25">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2:25">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2:25">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2:25">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2:25">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2:25">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2:25">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2:25">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2:25">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2:25">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2:25">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2:25">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2:25">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2:25">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2:25">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2:25">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2:25">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2:25">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2:25">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2:25">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2:25">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2:25">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2:25">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2:25">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2:25">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2:25">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2:25">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2:25">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2:25">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2:25">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2:25">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2:25">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2:25">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2:25">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2:25">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2:25">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2:25">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2:25">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2:25">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2:25">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2:25">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2:25">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2:25">
      <c r="B238" s="1"/>
      <c r="C238" s="1"/>
      <c r="D238" s="1"/>
      <c r="E238" s="1"/>
      <c r="F238" s="1"/>
      <c r="G238" s="1"/>
      <c r="H238" s="1"/>
      <c r="I238" s="1"/>
      <c r="J238" s="1"/>
      <c r="K238" s="1"/>
      <c r="L238" s="1"/>
      <c r="M238" s="1"/>
      <c r="N238" s="1"/>
      <c r="O238" s="1"/>
      <c r="P238" s="1"/>
      <c r="R238" s="1"/>
      <c r="S238" s="1"/>
      <c r="T238" s="1"/>
      <c r="U238" s="1"/>
      <c r="V238" s="1"/>
      <c r="W238" s="1"/>
      <c r="X238" s="1"/>
      <c r="Y238" s="1"/>
    </row>
  </sheetData>
  <mergeCells count="2">
    <mergeCell ref="B14:S14"/>
    <mergeCell ref="B4:P4"/>
  </mergeCells>
  <hyperlinks>
    <hyperlink ref="B1" location="'Table of Contents'!A1" display="Return to Table of Contents" xr:uid="{2FE6B4E0-932C-4483-86FE-11B93D901F2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H107"/>
  <sheetViews>
    <sheetView workbookViewId="0"/>
  </sheetViews>
  <sheetFormatPr defaultColWidth="9" defaultRowHeight="14.25"/>
  <cols>
    <col min="1" max="1" width="9" style="79"/>
    <col min="2" max="2" width="22.3984375" style="79" customWidth="1"/>
    <col min="3" max="3" width="10.59765625" style="79" customWidth="1"/>
    <col min="4" max="4" width="9" style="30"/>
    <col min="5" max="5" width="23.265625" style="79" customWidth="1"/>
    <col min="6" max="6" width="9" style="79"/>
    <col min="7" max="7" width="9" style="109"/>
    <col min="8" max="8" width="22.33203125" style="79" customWidth="1"/>
    <col min="9" max="9" width="11.9296875" style="79" bestFit="1" customWidth="1"/>
    <col min="10" max="10" width="9" style="109"/>
    <col min="11" max="11" width="25.1328125" style="79" customWidth="1"/>
    <col min="12" max="13" width="9" style="79"/>
    <col min="14" max="14" width="13" style="79" customWidth="1"/>
    <col min="15" max="16384" width="9" style="79"/>
  </cols>
  <sheetData>
    <row r="1" spans="2:34">
      <c r="B1" s="150" t="s">
        <v>365</v>
      </c>
    </row>
    <row r="2" spans="2:34" ht="33" customHeight="1">
      <c r="B2" s="348" t="s">
        <v>285</v>
      </c>
      <c r="C2" s="348"/>
      <c r="D2" s="348"/>
      <c r="E2" s="348"/>
      <c r="F2" s="348"/>
      <c r="G2" s="1"/>
      <c r="H2" s="348" t="s">
        <v>284</v>
      </c>
      <c r="I2" s="348"/>
      <c r="J2" s="348"/>
      <c r="K2" s="348"/>
      <c r="L2" s="348"/>
      <c r="M2" s="1"/>
      <c r="N2" s="347" t="s">
        <v>305</v>
      </c>
      <c r="O2" s="347"/>
      <c r="P2" s="347"/>
      <c r="Q2" s="347"/>
      <c r="R2" s="1"/>
      <c r="S2" s="1"/>
      <c r="T2" s="1"/>
      <c r="U2" s="1"/>
      <c r="V2" s="1"/>
      <c r="W2" s="1"/>
      <c r="X2" s="1"/>
      <c r="Y2" s="1"/>
      <c r="Z2" s="1"/>
      <c r="AA2" s="1"/>
      <c r="AB2" s="1"/>
      <c r="AC2" s="1"/>
      <c r="AD2" s="1"/>
      <c r="AE2" s="1"/>
      <c r="AF2" s="1"/>
      <c r="AG2" s="1"/>
      <c r="AH2" s="1"/>
    </row>
    <row r="3" spans="2:34">
      <c r="B3" s="124" t="s">
        <v>283</v>
      </c>
      <c r="C3" s="275" t="s">
        <v>56</v>
      </c>
      <c r="D3" s="124"/>
      <c r="E3" s="124" t="s">
        <v>488</v>
      </c>
      <c r="F3" s="124" t="s">
        <v>56</v>
      </c>
      <c r="G3" s="1"/>
      <c r="H3" s="124" t="s">
        <v>283</v>
      </c>
      <c r="I3" s="124" t="s">
        <v>56</v>
      </c>
      <c r="J3" s="124"/>
      <c r="K3" s="124" t="s">
        <v>488</v>
      </c>
      <c r="L3" s="124" t="s">
        <v>56</v>
      </c>
      <c r="M3" s="1"/>
      <c r="N3" s="91"/>
      <c r="O3" s="143" t="s">
        <v>188</v>
      </c>
      <c r="P3" s="122" t="s">
        <v>277</v>
      </c>
      <c r="Q3" s="122" t="s">
        <v>187</v>
      </c>
      <c r="R3" s="1"/>
      <c r="S3" s="1"/>
      <c r="T3" s="1"/>
      <c r="U3" s="1"/>
      <c r="V3" s="1"/>
      <c r="W3" s="1"/>
      <c r="X3" s="1"/>
      <c r="Y3" s="1"/>
      <c r="Z3" s="1"/>
      <c r="AA3" s="1"/>
      <c r="AB3" s="1"/>
      <c r="AC3" s="1"/>
      <c r="AD3" s="1"/>
      <c r="AE3" s="1"/>
      <c r="AF3" s="1"/>
      <c r="AG3" s="1"/>
      <c r="AH3" s="1"/>
    </row>
    <row r="4" spans="2:34">
      <c r="B4" s="8" t="s">
        <v>65</v>
      </c>
      <c r="C4" s="9">
        <v>5</v>
      </c>
      <c r="D4" s="1"/>
      <c r="E4" s="8" t="s">
        <v>65</v>
      </c>
      <c r="F4" s="9">
        <v>40</v>
      </c>
      <c r="G4" s="1"/>
      <c r="H4" s="8" t="s">
        <v>65</v>
      </c>
      <c r="I4" s="9">
        <v>42</v>
      </c>
      <c r="J4" s="1"/>
      <c r="K4" s="8" t="s">
        <v>65</v>
      </c>
      <c r="L4" s="9">
        <v>42</v>
      </c>
      <c r="M4" s="1"/>
      <c r="N4" s="8" t="s">
        <v>189</v>
      </c>
      <c r="O4" s="12">
        <v>18760</v>
      </c>
      <c r="P4" s="114">
        <v>100485</v>
      </c>
      <c r="Q4" s="12">
        <f>O4+P4</f>
        <v>119245</v>
      </c>
      <c r="R4" s="1"/>
      <c r="S4" s="1"/>
      <c r="T4" s="1"/>
      <c r="U4" s="1"/>
      <c r="V4" s="1"/>
      <c r="W4" s="1"/>
      <c r="X4" s="1"/>
      <c r="Y4" s="1"/>
      <c r="Z4" s="1"/>
      <c r="AA4" s="1"/>
      <c r="AB4" s="1"/>
      <c r="AC4" s="1"/>
      <c r="AD4" s="1"/>
      <c r="AE4" s="1"/>
      <c r="AF4" s="1"/>
      <c r="AG4" s="1"/>
      <c r="AH4" s="1"/>
    </row>
    <row r="5" spans="2:34" ht="15" customHeight="1">
      <c r="B5" s="8" t="s">
        <v>67</v>
      </c>
      <c r="C5" s="9">
        <v>0</v>
      </c>
      <c r="D5" s="1"/>
      <c r="E5" s="8" t="s">
        <v>67</v>
      </c>
      <c r="F5" s="9">
        <v>15</v>
      </c>
      <c r="G5" s="1"/>
      <c r="H5" s="8" t="s">
        <v>67</v>
      </c>
      <c r="I5" s="9">
        <v>0</v>
      </c>
      <c r="J5" s="1"/>
      <c r="K5" s="8" t="s">
        <v>67</v>
      </c>
      <c r="L5" s="9">
        <v>126</v>
      </c>
      <c r="M5" s="1"/>
      <c r="N5" s="349" t="s">
        <v>489</v>
      </c>
      <c r="O5" s="350"/>
      <c r="P5" s="350"/>
      <c r="Q5" s="350"/>
      <c r="R5" s="1"/>
      <c r="S5" s="1"/>
      <c r="T5" s="1"/>
      <c r="U5" s="1"/>
      <c r="V5" s="1"/>
      <c r="W5" s="1"/>
      <c r="X5" s="1"/>
      <c r="Y5" s="1"/>
      <c r="Z5" s="1"/>
      <c r="AA5" s="1"/>
      <c r="AB5" s="1"/>
      <c r="AC5" s="1"/>
      <c r="AD5" s="1"/>
      <c r="AE5" s="1"/>
      <c r="AF5" s="1"/>
      <c r="AG5" s="1"/>
      <c r="AH5" s="1"/>
    </row>
    <row r="6" spans="2:34">
      <c r="B6" s="8" t="s">
        <v>66</v>
      </c>
      <c r="C6" s="9">
        <v>117</v>
      </c>
      <c r="D6" s="1"/>
      <c r="E6" s="8" t="s">
        <v>66</v>
      </c>
      <c r="F6" s="9">
        <v>121</v>
      </c>
      <c r="G6" s="1"/>
      <c r="H6" s="8" t="s">
        <v>66</v>
      </c>
      <c r="I6" s="9">
        <v>690</v>
      </c>
      <c r="J6" s="1"/>
      <c r="K6" s="8" t="s">
        <v>66</v>
      </c>
      <c r="L6" s="9">
        <v>677</v>
      </c>
      <c r="M6" s="1"/>
      <c r="N6" s="351"/>
      <c r="O6" s="351"/>
      <c r="P6" s="351"/>
      <c r="Q6" s="351"/>
      <c r="R6" s="1"/>
      <c r="S6" s="1"/>
      <c r="T6" s="1"/>
      <c r="U6" s="1"/>
      <c r="V6" s="1"/>
      <c r="W6" s="1"/>
      <c r="X6" s="1"/>
      <c r="Y6" s="1"/>
      <c r="Z6" s="1"/>
      <c r="AA6" s="1"/>
      <c r="AB6" s="1"/>
      <c r="AC6" s="1"/>
      <c r="AD6" s="1"/>
      <c r="AE6" s="1"/>
      <c r="AF6" s="1"/>
      <c r="AG6" s="1"/>
      <c r="AH6" s="1"/>
    </row>
    <row r="7" spans="2:34">
      <c r="B7" s="8" t="s">
        <v>68</v>
      </c>
      <c r="C7" s="9">
        <v>104</v>
      </c>
      <c r="D7" s="1"/>
      <c r="E7" s="8" t="s">
        <v>68</v>
      </c>
      <c r="F7" s="9">
        <v>99</v>
      </c>
      <c r="G7" s="1"/>
      <c r="H7" s="8" t="s">
        <v>68</v>
      </c>
      <c r="I7" s="9">
        <v>1261</v>
      </c>
      <c r="J7" s="1"/>
      <c r="K7" s="8" t="s">
        <v>68</v>
      </c>
      <c r="L7" s="9">
        <v>1209</v>
      </c>
      <c r="M7" s="1"/>
      <c r="N7" s="351"/>
      <c r="O7" s="351"/>
      <c r="P7" s="351"/>
      <c r="Q7" s="351"/>
      <c r="R7" s="1"/>
      <c r="S7" s="1"/>
      <c r="T7" s="1"/>
      <c r="U7" s="1"/>
      <c r="V7" s="1"/>
      <c r="W7" s="1"/>
      <c r="X7" s="1"/>
      <c r="Y7" s="1"/>
      <c r="Z7" s="1"/>
      <c r="AA7" s="1"/>
      <c r="AB7" s="1"/>
      <c r="AC7" s="1"/>
      <c r="AD7" s="1"/>
      <c r="AE7" s="1"/>
      <c r="AF7" s="1"/>
      <c r="AG7" s="1"/>
      <c r="AH7" s="1"/>
    </row>
    <row r="8" spans="2:34">
      <c r="B8" s="8" t="s">
        <v>105</v>
      </c>
      <c r="C8" s="9">
        <v>10</v>
      </c>
      <c r="D8" s="1"/>
      <c r="E8" s="8" t="s">
        <v>105</v>
      </c>
      <c r="F8" s="9">
        <v>5</v>
      </c>
      <c r="G8" s="1"/>
      <c r="H8" s="8" t="s">
        <v>105</v>
      </c>
      <c r="I8" s="9">
        <v>12</v>
      </c>
      <c r="J8" s="1"/>
      <c r="K8" s="8" t="s">
        <v>105</v>
      </c>
      <c r="L8" s="9">
        <v>10</v>
      </c>
      <c r="M8" s="1"/>
      <c r="N8" s="1"/>
      <c r="O8" s="1"/>
      <c r="P8" s="1"/>
      <c r="Q8" s="1"/>
      <c r="R8" s="1"/>
      <c r="S8" s="1"/>
      <c r="T8" s="1"/>
      <c r="U8" s="1"/>
      <c r="V8" s="1"/>
      <c r="W8" s="1"/>
      <c r="X8" s="1"/>
      <c r="Y8" s="1"/>
      <c r="Z8" s="1"/>
      <c r="AA8" s="1"/>
      <c r="AB8" s="1"/>
      <c r="AC8" s="1"/>
      <c r="AD8" s="1"/>
      <c r="AE8" s="1"/>
      <c r="AF8" s="1"/>
      <c r="AG8" s="1"/>
      <c r="AH8" s="1"/>
    </row>
    <row r="9" spans="2:34">
      <c r="B9" s="8" t="s">
        <v>69</v>
      </c>
      <c r="C9" s="9">
        <v>4</v>
      </c>
      <c r="D9" s="1"/>
      <c r="E9" s="8" t="s">
        <v>69</v>
      </c>
      <c r="F9" s="9">
        <v>8</v>
      </c>
      <c r="G9" s="1"/>
      <c r="H9" s="8" t="s">
        <v>69</v>
      </c>
      <c r="I9" s="9">
        <v>13</v>
      </c>
      <c r="J9" s="1"/>
      <c r="K9" s="8" t="s">
        <v>69</v>
      </c>
      <c r="L9" s="9">
        <v>17</v>
      </c>
      <c r="M9" s="1"/>
      <c r="N9" s="1"/>
      <c r="O9" s="1"/>
      <c r="P9" s="1"/>
      <c r="Q9" s="1"/>
      <c r="R9" s="1"/>
      <c r="S9" s="1"/>
      <c r="T9" s="1"/>
      <c r="U9" s="1"/>
      <c r="V9" s="1"/>
      <c r="W9" s="1"/>
      <c r="X9" s="1"/>
      <c r="Y9" s="1"/>
      <c r="Z9" s="1"/>
      <c r="AA9" s="1"/>
      <c r="AB9" s="1"/>
      <c r="AC9" s="1"/>
      <c r="AD9" s="1"/>
      <c r="AE9" s="1"/>
      <c r="AF9" s="1"/>
      <c r="AG9" s="1"/>
      <c r="AH9" s="1"/>
    </row>
    <row r="10" spans="2:34">
      <c r="B10" s="8" t="s">
        <v>70</v>
      </c>
      <c r="C10" s="9">
        <v>5</v>
      </c>
      <c r="D10" s="1"/>
      <c r="E10" s="8" t="s">
        <v>70</v>
      </c>
      <c r="F10" s="9">
        <v>10</v>
      </c>
      <c r="G10" s="1"/>
      <c r="H10" s="8" t="s">
        <v>70</v>
      </c>
      <c r="I10" s="9">
        <v>8</v>
      </c>
      <c r="J10" s="1"/>
      <c r="K10" s="8" t="s">
        <v>70</v>
      </c>
      <c r="L10" s="9">
        <v>11</v>
      </c>
      <c r="M10" s="1"/>
      <c r="N10" s="1"/>
      <c r="O10" s="1"/>
      <c r="P10" s="1"/>
      <c r="Q10" s="1"/>
      <c r="R10" s="1"/>
      <c r="S10" s="1"/>
      <c r="T10" s="1"/>
      <c r="U10" s="1"/>
      <c r="V10" s="1"/>
      <c r="W10" s="1"/>
      <c r="X10" s="1"/>
      <c r="Y10" s="1"/>
      <c r="Z10" s="1"/>
      <c r="AA10" s="1"/>
      <c r="AB10" s="1"/>
      <c r="AC10" s="1"/>
      <c r="AD10" s="1"/>
      <c r="AE10" s="1"/>
      <c r="AF10" s="1"/>
      <c r="AG10" s="1"/>
      <c r="AH10" s="1"/>
    </row>
    <row r="11" spans="2:34">
      <c r="B11" s="8" t="s">
        <v>71</v>
      </c>
      <c r="C11" s="9">
        <v>28</v>
      </c>
      <c r="D11" s="1"/>
      <c r="E11" s="8" t="s">
        <v>71</v>
      </c>
      <c r="F11" s="9">
        <v>31</v>
      </c>
      <c r="G11" s="1"/>
      <c r="H11" s="8" t="s">
        <v>71</v>
      </c>
      <c r="I11" s="9">
        <v>315</v>
      </c>
      <c r="J11" s="1"/>
      <c r="K11" s="8" t="s">
        <v>71</v>
      </c>
      <c r="L11" s="9">
        <v>332</v>
      </c>
      <c r="M11" s="1"/>
      <c r="N11" s="1"/>
      <c r="O11" s="1"/>
      <c r="P11" s="1"/>
      <c r="Q11" s="1"/>
      <c r="R11" s="1"/>
      <c r="S11" s="1"/>
      <c r="T11" s="1"/>
      <c r="U11" s="1"/>
      <c r="V11" s="1"/>
      <c r="W11" s="1"/>
      <c r="X11" s="1"/>
      <c r="Y11" s="1"/>
      <c r="Z11" s="1"/>
      <c r="AA11" s="1"/>
      <c r="AB11" s="1"/>
      <c r="AC11" s="1"/>
      <c r="AD11" s="1"/>
      <c r="AE11" s="1"/>
      <c r="AF11" s="1"/>
      <c r="AG11" s="1"/>
      <c r="AH11" s="1"/>
    </row>
    <row r="12" spans="2:34">
      <c r="B12" s="8" t="s">
        <v>72</v>
      </c>
      <c r="C12" s="9">
        <v>77</v>
      </c>
      <c r="D12" s="1"/>
      <c r="E12" s="8" t="s">
        <v>72</v>
      </c>
      <c r="F12" s="9">
        <v>106</v>
      </c>
      <c r="G12" s="1"/>
      <c r="H12" s="8" t="s">
        <v>72</v>
      </c>
      <c r="I12" s="9">
        <v>332</v>
      </c>
      <c r="J12" s="1"/>
      <c r="K12" s="8" t="s">
        <v>72</v>
      </c>
      <c r="L12" s="9">
        <v>412</v>
      </c>
      <c r="M12" s="1"/>
      <c r="N12" s="1"/>
      <c r="O12" s="1"/>
      <c r="P12" s="1"/>
      <c r="Q12" s="1"/>
      <c r="R12" s="1"/>
      <c r="S12" s="1"/>
      <c r="T12" s="1"/>
      <c r="U12" s="1"/>
      <c r="V12" s="1"/>
      <c r="W12" s="1"/>
      <c r="X12" s="1"/>
      <c r="Y12" s="1"/>
      <c r="Z12" s="1"/>
      <c r="AA12" s="1"/>
      <c r="AB12" s="1"/>
      <c r="AC12" s="1"/>
      <c r="AD12" s="1"/>
      <c r="AE12" s="1"/>
      <c r="AF12" s="1"/>
      <c r="AG12" s="1"/>
      <c r="AH12" s="1"/>
    </row>
    <row r="13" spans="2:34">
      <c r="B13" s="8" t="s">
        <v>269</v>
      </c>
      <c r="C13" s="9">
        <v>0</v>
      </c>
      <c r="D13" s="1"/>
      <c r="E13" s="8" t="s">
        <v>269</v>
      </c>
      <c r="F13" s="9">
        <v>1</v>
      </c>
      <c r="G13" s="1"/>
      <c r="H13" s="8" t="s">
        <v>269</v>
      </c>
      <c r="I13" s="9">
        <v>0</v>
      </c>
      <c r="J13" s="1"/>
      <c r="K13" s="8" t="s">
        <v>269</v>
      </c>
      <c r="L13" s="9">
        <v>2</v>
      </c>
      <c r="M13" s="1"/>
      <c r="N13" s="1"/>
      <c r="O13" s="1"/>
      <c r="P13" s="1"/>
      <c r="Q13" s="1"/>
      <c r="R13" s="1"/>
      <c r="S13" s="1"/>
      <c r="T13" s="1"/>
      <c r="U13" s="1"/>
      <c r="V13" s="1"/>
      <c r="W13" s="1"/>
      <c r="X13" s="1"/>
      <c r="Y13" s="1"/>
      <c r="Z13" s="1"/>
      <c r="AA13" s="1"/>
      <c r="AB13" s="1"/>
      <c r="AC13" s="1"/>
      <c r="AD13" s="1"/>
      <c r="AE13" s="1"/>
      <c r="AF13" s="1"/>
      <c r="AG13" s="1"/>
      <c r="AH13" s="1"/>
    </row>
    <row r="14" spans="2:34">
      <c r="B14" s="8" t="s">
        <v>74</v>
      </c>
      <c r="C14" s="9">
        <v>0</v>
      </c>
      <c r="D14" s="1"/>
      <c r="E14" s="8" t="s">
        <v>74</v>
      </c>
      <c r="F14" s="9">
        <v>3</v>
      </c>
      <c r="G14" s="1"/>
      <c r="H14" s="8" t="s">
        <v>74</v>
      </c>
      <c r="I14" s="9">
        <v>0</v>
      </c>
      <c r="J14" s="1"/>
      <c r="K14" s="8" t="s">
        <v>74</v>
      </c>
      <c r="L14" s="9">
        <v>1</v>
      </c>
      <c r="M14" s="1"/>
      <c r="N14" s="1"/>
      <c r="O14" s="1"/>
      <c r="P14" s="1"/>
      <c r="Q14" s="1"/>
      <c r="R14" s="1"/>
      <c r="S14" s="1"/>
      <c r="T14" s="1"/>
      <c r="U14" s="1"/>
      <c r="V14" s="1"/>
      <c r="W14" s="1"/>
      <c r="X14" s="1"/>
      <c r="Y14" s="1"/>
      <c r="Z14" s="1"/>
      <c r="AA14" s="1"/>
      <c r="AB14" s="1"/>
      <c r="AC14" s="1"/>
      <c r="AD14" s="1"/>
      <c r="AE14" s="1"/>
      <c r="AF14" s="1"/>
      <c r="AG14" s="1"/>
      <c r="AH14" s="1"/>
    </row>
    <row r="15" spans="2:34">
      <c r="B15" s="8" t="s">
        <v>73</v>
      </c>
      <c r="C15" s="9">
        <v>4140</v>
      </c>
      <c r="D15" s="1"/>
      <c r="E15" s="8" t="s">
        <v>73</v>
      </c>
      <c r="F15" s="9">
        <v>4411</v>
      </c>
      <c r="G15" s="1"/>
      <c r="H15" s="8" t="s">
        <v>73</v>
      </c>
      <c r="I15" s="9">
        <v>3249</v>
      </c>
      <c r="J15" s="1"/>
      <c r="K15" s="8" t="s">
        <v>73</v>
      </c>
      <c r="L15" s="9">
        <v>3390</v>
      </c>
      <c r="M15" s="1"/>
      <c r="N15" s="1"/>
      <c r="O15" s="1"/>
      <c r="P15" s="1"/>
      <c r="Q15" s="1"/>
      <c r="R15" s="1"/>
      <c r="S15" s="1"/>
      <c r="T15" s="1"/>
      <c r="U15" s="1"/>
      <c r="V15" s="1"/>
      <c r="W15" s="1"/>
      <c r="X15" s="1"/>
      <c r="Y15" s="1"/>
      <c r="Z15" s="1"/>
      <c r="AA15" s="1"/>
      <c r="AB15" s="1"/>
      <c r="AC15" s="1"/>
      <c r="AD15" s="1"/>
      <c r="AE15" s="1"/>
      <c r="AF15" s="1"/>
      <c r="AG15" s="1"/>
      <c r="AH15" s="1"/>
    </row>
    <row r="16" spans="2:34">
      <c r="B16" s="8" t="s">
        <v>148</v>
      </c>
      <c r="C16" s="9">
        <v>5</v>
      </c>
      <c r="D16" s="1"/>
      <c r="E16" s="8" t="s">
        <v>148</v>
      </c>
      <c r="F16" s="9">
        <v>2</v>
      </c>
      <c r="G16" s="1"/>
      <c r="H16" s="8" t="s">
        <v>148</v>
      </c>
      <c r="I16" s="9">
        <v>1</v>
      </c>
      <c r="J16" s="1"/>
      <c r="K16" s="8" t="s">
        <v>148</v>
      </c>
      <c r="L16" s="9"/>
      <c r="M16" s="1"/>
      <c r="N16" s="1"/>
      <c r="O16" s="1"/>
      <c r="P16" s="1"/>
      <c r="Q16" s="1"/>
      <c r="R16" s="1"/>
      <c r="S16" s="1"/>
      <c r="T16" s="1"/>
      <c r="U16" s="1"/>
      <c r="V16" s="1"/>
      <c r="W16" s="1"/>
      <c r="X16" s="1"/>
      <c r="Y16" s="1"/>
      <c r="Z16" s="1"/>
      <c r="AA16" s="1"/>
      <c r="AB16" s="1"/>
      <c r="AC16" s="1"/>
      <c r="AD16" s="1"/>
      <c r="AE16" s="1"/>
      <c r="AF16" s="1"/>
      <c r="AG16" s="1"/>
      <c r="AH16" s="1"/>
    </row>
    <row r="17" spans="2:34">
      <c r="B17" s="8" t="s">
        <v>150</v>
      </c>
      <c r="C17" s="9">
        <v>7</v>
      </c>
      <c r="D17" s="1"/>
      <c r="E17" s="8" t="s">
        <v>150</v>
      </c>
      <c r="F17" s="9">
        <v>3</v>
      </c>
      <c r="G17" s="1"/>
      <c r="H17" s="8" t="s">
        <v>150</v>
      </c>
      <c r="I17" s="9">
        <v>535</v>
      </c>
      <c r="J17" s="1"/>
      <c r="K17" s="8" t="s">
        <v>150</v>
      </c>
      <c r="L17" s="9">
        <v>541</v>
      </c>
      <c r="M17" s="1"/>
      <c r="N17" s="1"/>
      <c r="O17" s="1"/>
      <c r="P17" s="1"/>
      <c r="Q17" s="1"/>
      <c r="R17" s="1"/>
      <c r="S17" s="1"/>
      <c r="T17" s="1"/>
      <c r="U17" s="1"/>
      <c r="V17" s="1"/>
      <c r="W17" s="1"/>
      <c r="X17" s="1"/>
      <c r="Y17" s="1"/>
      <c r="Z17" s="1"/>
      <c r="AA17" s="1"/>
      <c r="AB17" s="1"/>
      <c r="AC17" s="1"/>
      <c r="AD17" s="1"/>
      <c r="AE17" s="1"/>
      <c r="AF17" s="1"/>
      <c r="AG17" s="1"/>
      <c r="AH17" s="1"/>
    </row>
    <row r="18" spans="2:34">
      <c r="B18" s="8" t="s">
        <v>359</v>
      </c>
      <c r="C18" s="9">
        <v>2</v>
      </c>
      <c r="D18" s="1"/>
      <c r="E18" s="8" t="s">
        <v>359</v>
      </c>
      <c r="F18" s="9">
        <v>0</v>
      </c>
      <c r="G18" s="1"/>
      <c r="H18" s="8" t="s">
        <v>359</v>
      </c>
      <c r="I18" s="9">
        <v>0</v>
      </c>
      <c r="J18" s="1"/>
      <c r="K18" s="8" t="s">
        <v>359</v>
      </c>
      <c r="L18" s="9">
        <v>0</v>
      </c>
      <c r="M18" s="1"/>
      <c r="N18" s="1"/>
      <c r="O18" s="1"/>
      <c r="P18" s="1"/>
      <c r="Q18" s="1"/>
      <c r="R18" s="1"/>
      <c r="S18" s="1"/>
      <c r="T18" s="1"/>
      <c r="U18" s="1"/>
      <c r="V18" s="1"/>
      <c r="W18" s="1"/>
      <c r="X18" s="1"/>
      <c r="Y18" s="1"/>
      <c r="Z18" s="1"/>
      <c r="AA18" s="1"/>
      <c r="AB18" s="1"/>
      <c r="AC18" s="1"/>
      <c r="AD18" s="1"/>
      <c r="AE18" s="1"/>
      <c r="AF18" s="1"/>
      <c r="AG18" s="1"/>
      <c r="AH18" s="1"/>
    </row>
    <row r="19" spans="2:34">
      <c r="B19" s="8" t="s">
        <v>432</v>
      </c>
      <c r="C19" s="9">
        <v>0</v>
      </c>
      <c r="D19" s="1"/>
      <c r="E19" s="8" t="s">
        <v>432</v>
      </c>
      <c r="F19" s="9">
        <v>0</v>
      </c>
      <c r="G19" s="1"/>
      <c r="H19" s="8" t="s">
        <v>432</v>
      </c>
      <c r="I19" s="9">
        <v>0</v>
      </c>
      <c r="J19" s="1"/>
      <c r="K19" s="8" t="s">
        <v>432</v>
      </c>
      <c r="L19" s="9">
        <v>0</v>
      </c>
      <c r="M19" s="1"/>
      <c r="N19" s="1"/>
      <c r="O19" s="1"/>
      <c r="P19" s="1"/>
      <c r="Q19" s="1"/>
      <c r="R19" s="1"/>
      <c r="S19" s="1"/>
      <c r="T19" s="1"/>
      <c r="U19" s="1"/>
      <c r="V19" s="1"/>
      <c r="W19" s="1"/>
      <c r="X19" s="1"/>
      <c r="Y19" s="1"/>
      <c r="Z19" s="1"/>
      <c r="AA19" s="1"/>
      <c r="AB19" s="1"/>
      <c r="AC19" s="1"/>
      <c r="AD19" s="1"/>
      <c r="AE19" s="1"/>
      <c r="AF19" s="1"/>
      <c r="AG19" s="1"/>
      <c r="AH19" s="1"/>
    </row>
    <row r="20" spans="2:34">
      <c r="B20" s="8" t="s">
        <v>75</v>
      </c>
      <c r="C20" s="9">
        <v>71</v>
      </c>
      <c r="D20" s="1"/>
      <c r="E20" s="8" t="s">
        <v>75</v>
      </c>
      <c r="F20" s="9">
        <v>83</v>
      </c>
      <c r="G20" s="1"/>
      <c r="H20" s="8" t="s">
        <v>75</v>
      </c>
      <c r="I20" s="9">
        <v>386</v>
      </c>
      <c r="J20" s="1"/>
      <c r="K20" s="8" t="s">
        <v>75</v>
      </c>
      <c r="L20" s="9">
        <v>416</v>
      </c>
      <c r="M20" s="1"/>
      <c r="N20" s="1"/>
      <c r="O20" s="1"/>
      <c r="P20" s="1"/>
      <c r="Q20" s="1"/>
      <c r="R20" s="1"/>
      <c r="S20" s="1"/>
      <c r="T20" s="1"/>
      <c r="U20" s="1"/>
      <c r="V20" s="1"/>
      <c r="W20" s="1"/>
      <c r="X20" s="1"/>
      <c r="Y20" s="1"/>
      <c r="Z20" s="1"/>
      <c r="AA20" s="1"/>
      <c r="AB20" s="1"/>
      <c r="AC20" s="1"/>
      <c r="AD20" s="1"/>
      <c r="AE20" s="1"/>
      <c r="AF20" s="1"/>
      <c r="AG20" s="1"/>
      <c r="AH20" s="1"/>
    </row>
    <row r="21" spans="2:34">
      <c r="B21" s="8" t="s">
        <v>106</v>
      </c>
      <c r="C21" s="9">
        <v>1</v>
      </c>
      <c r="D21" s="1"/>
      <c r="E21" s="8" t="s">
        <v>106</v>
      </c>
      <c r="F21" s="9">
        <v>0</v>
      </c>
      <c r="G21" s="1"/>
      <c r="H21" s="8" t="s">
        <v>106</v>
      </c>
      <c r="I21" s="9">
        <v>3</v>
      </c>
      <c r="J21" s="1"/>
      <c r="K21" s="8" t="s">
        <v>106</v>
      </c>
      <c r="L21" s="9">
        <v>0</v>
      </c>
      <c r="M21" s="1"/>
      <c r="N21" s="1"/>
      <c r="O21" s="1"/>
      <c r="P21" s="1"/>
      <c r="Q21" s="1"/>
      <c r="R21" s="1"/>
      <c r="S21" s="1"/>
      <c r="T21" s="1"/>
      <c r="U21" s="1"/>
      <c r="V21" s="1"/>
      <c r="W21" s="1"/>
      <c r="X21" s="1"/>
      <c r="Y21" s="1"/>
      <c r="Z21" s="1"/>
      <c r="AA21" s="1"/>
      <c r="AB21" s="1"/>
      <c r="AC21" s="1"/>
      <c r="AD21" s="1"/>
      <c r="AE21" s="1"/>
      <c r="AF21" s="1"/>
      <c r="AG21" s="1"/>
      <c r="AH21" s="1"/>
    </row>
    <row r="22" spans="2:34">
      <c r="B22" s="8" t="s">
        <v>76</v>
      </c>
      <c r="C22" s="9">
        <v>44</v>
      </c>
      <c r="D22" s="1"/>
      <c r="E22" s="8" t="s">
        <v>76</v>
      </c>
      <c r="F22" s="9">
        <v>47</v>
      </c>
      <c r="G22" s="1"/>
      <c r="H22" s="8" t="s">
        <v>76</v>
      </c>
      <c r="I22" s="9">
        <v>298</v>
      </c>
      <c r="J22" s="1"/>
      <c r="K22" s="8" t="s">
        <v>76</v>
      </c>
      <c r="L22" s="9">
        <v>279</v>
      </c>
      <c r="M22" s="1"/>
      <c r="N22" s="1"/>
      <c r="O22" s="1"/>
      <c r="P22" s="1"/>
      <c r="Q22" s="1"/>
      <c r="R22" s="1"/>
      <c r="S22" s="1"/>
      <c r="T22" s="1"/>
      <c r="U22" s="1"/>
      <c r="V22" s="1"/>
      <c r="W22" s="1"/>
      <c r="X22" s="1"/>
      <c r="Y22" s="1"/>
      <c r="Z22" s="1"/>
      <c r="AA22" s="1"/>
      <c r="AB22" s="1"/>
      <c r="AC22" s="1"/>
      <c r="AD22" s="1"/>
      <c r="AE22" s="1"/>
      <c r="AF22" s="1"/>
      <c r="AG22" s="1"/>
      <c r="AH22" s="1"/>
    </row>
    <row r="23" spans="2:34">
      <c r="B23" s="8" t="s">
        <v>104</v>
      </c>
      <c r="C23" s="9">
        <v>1</v>
      </c>
      <c r="D23" s="1"/>
      <c r="E23" s="8" t="s">
        <v>104</v>
      </c>
      <c r="F23" s="9">
        <v>1</v>
      </c>
      <c r="G23" s="1"/>
      <c r="H23" s="8" t="s">
        <v>104</v>
      </c>
      <c r="I23" s="9">
        <v>10</v>
      </c>
      <c r="J23" s="1"/>
      <c r="K23" s="8" t="s">
        <v>104</v>
      </c>
      <c r="L23" s="9">
        <v>9</v>
      </c>
      <c r="M23" s="1"/>
      <c r="N23" s="1"/>
      <c r="O23" s="1"/>
      <c r="P23" s="1"/>
      <c r="Q23" s="1"/>
      <c r="R23" s="1"/>
      <c r="S23" s="1"/>
      <c r="T23" s="1"/>
      <c r="U23" s="1"/>
      <c r="V23" s="1"/>
      <c r="W23" s="1"/>
      <c r="X23" s="1"/>
      <c r="Y23" s="1"/>
      <c r="Z23" s="1"/>
      <c r="AA23" s="1"/>
      <c r="AB23" s="1"/>
      <c r="AC23" s="1"/>
      <c r="AD23" s="1"/>
      <c r="AE23" s="1"/>
      <c r="AF23" s="1"/>
      <c r="AG23" s="1"/>
      <c r="AH23" s="1"/>
    </row>
    <row r="24" spans="2:34">
      <c r="B24" s="8" t="s">
        <v>152</v>
      </c>
      <c r="C24" s="9">
        <v>0</v>
      </c>
      <c r="D24" s="1"/>
      <c r="E24" s="8" t="s">
        <v>152</v>
      </c>
      <c r="F24" s="9">
        <v>1</v>
      </c>
      <c r="G24" s="1"/>
      <c r="H24" s="8" t="s">
        <v>152</v>
      </c>
      <c r="I24" s="9">
        <v>0</v>
      </c>
      <c r="J24" s="1"/>
      <c r="K24" s="8" t="s">
        <v>152</v>
      </c>
      <c r="L24" s="9">
        <v>2</v>
      </c>
      <c r="M24" s="1"/>
      <c r="N24" s="1"/>
      <c r="O24" s="1"/>
      <c r="P24" s="1"/>
      <c r="Q24" s="1"/>
      <c r="R24" s="1"/>
      <c r="S24" s="1"/>
      <c r="T24" s="1"/>
      <c r="U24" s="1"/>
      <c r="V24" s="1"/>
      <c r="W24" s="1"/>
      <c r="X24" s="1"/>
      <c r="Y24" s="1"/>
      <c r="Z24" s="1"/>
      <c r="AA24" s="1"/>
      <c r="AB24" s="1"/>
      <c r="AC24" s="1"/>
      <c r="AD24" s="1"/>
      <c r="AE24" s="1"/>
      <c r="AF24" s="1"/>
      <c r="AG24" s="1"/>
      <c r="AH24" s="1"/>
    </row>
    <row r="25" spans="2:34">
      <c r="B25" s="8" t="s">
        <v>250</v>
      </c>
      <c r="C25" s="9">
        <v>2</v>
      </c>
      <c r="D25" s="1"/>
      <c r="E25" s="8" t="s">
        <v>250</v>
      </c>
      <c r="F25" s="9">
        <v>0</v>
      </c>
      <c r="G25" s="1"/>
      <c r="H25" s="8" t="s">
        <v>250</v>
      </c>
      <c r="I25" s="9">
        <v>2</v>
      </c>
      <c r="J25" s="1"/>
      <c r="K25" s="8" t="s">
        <v>250</v>
      </c>
      <c r="L25" s="9">
        <v>0</v>
      </c>
      <c r="M25" s="1"/>
      <c r="N25" s="1"/>
      <c r="O25" s="1"/>
      <c r="P25" s="1"/>
      <c r="Q25" s="1"/>
      <c r="R25" s="1"/>
      <c r="S25" s="1"/>
      <c r="T25" s="1"/>
      <c r="U25" s="1"/>
      <c r="V25" s="1"/>
      <c r="W25" s="1"/>
      <c r="X25" s="1"/>
      <c r="Y25" s="1"/>
      <c r="Z25" s="1"/>
      <c r="AA25" s="1"/>
      <c r="AB25" s="1"/>
      <c r="AC25" s="1"/>
      <c r="AD25" s="1"/>
      <c r="AE25" s="1"/>
      <c r="AF25" s="1"/>
      <c r="AG25" s="1"/>
      <c r="AH25" s="1"/>
    </row>
    <row r="26" spans="2:34">
      <c r="B26" s="8" t="s">
        <v>77</v>
      </c>
      <c r="C26" s="9">
        <v>14</v>
      </c>
      <c r="D26" s="1"/>
      <c r="E26" s="8" t="s">
        <v>77</v>
      </c>
      <c r="F26" s="9">
        <v>22</v>
      </c>
      <c r="G26" s="1"/>
      <c r="H26" s="8" t="s">
        <v>77</v>
      </c>
      <c r="I26" s="9">
        <v>9</v>
      </c>
      <c r="J26" s="1"/>
      <c r="K26" s="8" t="s">
        <v>77</v>
      </c>
      <c r="L26" s="9">
        <v>13</v>
      </c>
      <c r="M26" s="1"/>
      <c r="N26" s="1"/>
      <c r="O26" s="1"/>
      <c r="P26" s="1"/>
      <c r="Q26" s="1"/>
      <c r="R26" s="1"/>
      <c r="S26" s="1"/>
      <c r="T26" s="1"/>
      <c r="U26" s="1"/>
      <c r="V26" s="1"/>
      <c r="W26" s="1"/>
      <c r="X26" s="1"/>
      <c r="Y26" s="1"/>
      <c r="Z26" s="1"/>
      <c r="AA26" s="1"/>
      <c r="AB26" s="1"/>
      <c r="AC26" s="1"/>
      <c r="AD26" s="1"/>
      <c r="AE26" s="1"/>
      <c r="AF26" s="1"/>
      <c r="AG26" s="1"/>
      <c r="AH26" s="1"/>
    </row>
    <row r="27" spans="2:34">
      <c r="B27" s="8" t="s">
        <v>251</v>
      </c>
      <c r="C27" s="9">
        <v>2</v>
      </c>
      <c r="D27" s="1"/>
      <c r="E27" s="8" t="s">
        <v>251</v>
      </c>
      <c r="F27" s="9">
        <v>2</v>
      </c>
      <c r="G27" s="1"/>
      <c r="H27" s="8" t="s">
        <v>251</v>
      </c>
      <c r="I27" s="9">
        <v>12</v>
      </c>
      <c r="J27" s="1"/>
      <c r="K27" s="8" t="s">
        <v>251</v>
      </c>
      <c r="L27" s="9">
        <v>13</v>
      </c>
      <c r="M27" s="1"/>
      <c r="N27" s="1"/>
      <c r="O27" s="1"/>
      <c r="P27" s="1"/>
      <c r="Q27" s="1"/>
      <c r="R27" s="1"/>
      <c r="S27" s="1"/>
      <c r="T27" s="1"/>
      <c r="U27" s="1"/>
      <c r="V27" s="1"/>
      <c r="W27" s="1"/>
      <c r="X27" s="1"/>
      <c r="Y27" s="1"/>
      <c r="Z27" s="1"/>
      <c r="AA27" s="1"/>
      <c r="AB27" s="1"/>
      <c r="AC27" s="1"/>
      <c r="AD27" s="1"/>
      <c r="AE27" s="1"/>
      <c r="AF27" s="1"/>
      <c r="AG27" s="1"/>
      <c r="AH27" s="1"/>
    </row>
    <row r="28" spans="2:34">
      <c r="B28" s="8" t="s">
        <v>360</v>
      </c>
      <c r="C28" s="9">
        <v>1</v>
      </c>
      <c r="D28" s="1"/>
      <c r="E28" s="8" t="s">
        <v>360</v>
      </c>
      <c r="F28" s="9">
        <v>1</v>
      </c>
      <c r="G28" s="1"/>
      <c r="H28" s="8" t="s">
        <v>360</v>
      </c>
      <c r="I28" s="9">
        <v>0</v>
      </c>
      <c r="J28" s="1"/>
      <c r="K28" s="8" t="s">
        <v>360</v>
      </c>
      <c r="L28" s="9">
        <v>0</v>
      </c>
      <c r="M28" s="1"/>
      <c r="N28" s="1"/>
      <c r="O28" s="1"/>
      <c r="P28" s="1"/>
      <c r="Q28" s="1"/>
      <c r="R28" s="1"/>
      <c r="S28" s="1"/>
      <c r="T28" s="1"/>
      <c r="U28" s="1"/>
      <c r="V28" s="1"/>
      <c r="W28" s="1"/>
      <c r="X28" s="1"/>
      <c r="Y28" s="1"/>
      <c r="Z28" s="1"/>
      <c r="AA28" s="1"/>
      <c r="AB28" s="1"/>
      <c r="AC28" s="1"/>
      <c r="AD28" s="1"/>
      <c r="AE28" s="1"/>
      <c r="AF28" s="1"/>
      <c r="AG28" s="1"/>
      <c r="AH28" s="1"/>
    </row>
    <row r="29" spans="2:34">
      <c r="B29" s="8" t="s">
        <v>78</v>
      </c>
      <c r="C29" s="9">
        <v>41</v>
      </c>
      <c r="D29" s="1"/>
      <c r="E29" s="8" t="s">
        <v>78</v>
      </c>
      <c r="F29" s="9">
        <v>84</v>
      </c>
      <c r="G29" s="1"/>
      <c r="H29" s="8" t="s">
        <v>78</v>
      </c>
      <c r="I29" s="9">
        <v>49</v>
      </c>
      <c r="J29" s="1"/>
      <c r="K29" s="8" t="s">
        <v>78</v>
      </c>
      <c r="L29" s="9">
        <v>61</v>
      </c>
      <c r="M29" s="1"/>
      <c r="N29" s="1"/>
      <c r="O29" s="1"/>
      <c r="P29" s="1"/>
      <c r="Q29" s="1"/>
      <c r="R29" s="1"/>
      <c r="S29" s="1"/>
      <c r="T29" s="1"/>
      <c r="U29" s="1"/>
      <c r="V29" s="1"/>
      <c r="W29" s="1"/>
      <c r="X29" s="1"/>
      <c r="Y29" s="1"/>
      <c r="Z29" s="1"/>
      <c r="AA29" s="1"/>
      <c r="AB29" s="1"/>
      <c r="AC29" s="1"/>
      <c r="AD29" s="1"/>
      <c r="AE29" s="1"/>
      <c r="AF29" s="1"/>
      <c r="AG29" s="1"/>
      <c r="AH29" s="1"/>
    </row>
    <row r="30" spans="2:34">
      <c r="B30" s="8" t="s">
        <v>79</v>
      </c>
      <c r="C30" s="9">
        <v>0</v>
      </c>
      <c r="D30" s="1"/>
      <c r="E30" s="8" t="s">
        <v>79</v>
      </c>
      <c r="F30" s="9">
        <v>1</v>
      </c>
      <c r="G30" s="1"/>
      <c r="H30" s="8" t="s">
        <v>79</v>
      </c>
      <c r="I30" s="9">
        <v>0</v>
      </c>
      <c r="J30" s="1"/>
      <c r="K30" s="8" t="s">
        <v>79</v>
      </c>
      <c r="L30" s="9">
        <v>34</v>
      </c>
      <c r="M30" s="1"/>
      <c r="N30" s="1"/>
      <c r="O30" s="1"/>
      <c r="P30" s="1"/>
      <c r="Q30" s="1"/>
      <c r="R30" s="1"/>
      <c r="S30" s="1"/>
      <c r="T30" s="1"/>
      <c r="U30" s="1"/>
      <c r="V30" s="1"/>
      <c r="W30" s="1"/>
      <c r="X30" s="1"/>
      <c r="Y30" s="1"/>
      <c r="Z30" s="1"/>
      <c r="AA30" s="1"/>
      <c r="AB30" s="1"/>
      <c r="AC30" s="1"/>
      <c r="AD30" s="1"/>
      <c r="AE30" s="1"/>
      <c r="AF30" s="1"/>
      <c r="AG30" s="1"/>
      <c r="AH30" s="1"/>
    </row>
    <row r="31" spans="2:34">
      <c r="B31" s="8" t="s">
        <v>274</v>
      </c>
      <c r="C31" s="9">
        <v>1</v>
      </c>
      <c r="D31" s="1"/>
      <c r="E31" s="8" t="s">
        <v>274</v>
      </c>
      <c r="F31" s="9">
        <v>1</v>
      </c>
      <c r="G31" s="1"/>
      <c r="H31" s="8" t="s">
        <v>274</v>
      </c>
      <c r="I31" s="9">
        <v>2</v>
      </c>
      <c r="J31" s="1"/>
      <c r="K31" s="8" t="s">
        <v>274</v>
      </c>
      <c r="L31" s="9">
        <v>2</v>
      </c>
      <c r="M31" s="1"/>
      <c r="N31" s="1"/>
      <c r="O31" s="1"/>
      <c r="P31" s="1"/>
      <c r="Q31" s="1"/>
      <c r="R31" s="1"/>
      <c r="S31" s="1"/>
      <c r="T31" s="1"/>
      <c r="U31" s="1"/>
      <c r="V31" s="1"/>
      <c r="W31" s="1"/>
      <c r="X31" s="1"/>
      <c r="Y31" s="1"/>
      <c r="Z31" s="1"/>
      <c r="AA31" s="1"/>
      <c r="AB31" s="1"/>
      <c r="AC31" s="1"/>
      <c r="AD31" s="1"/>
      <c r="AE31" s="1"/>
      <c r="AF31" s="1"/>
      <c r="AG31" s="1"/>
      <c r="AH31" s="1"/>
    </row>
    <row r="32" spans="2:34">
      <c r="B32" s="8" t="s">
        <v>271</v>
      </c>
      <c r="C32" s="9">
        <v>3</v>
      </c>
      <c r="D32" s="1"/>
      <c r="E32" s="8" t="s">
        <v>271</v>
      </c>
      <c r="F32" s="9">
        <v>3</v>
      </c>
      <c r="G32" s="1"/>
      <c r="H32" s="8" t="s">
        <v>271</v>
      </c>
      <c r="I32" s="9">
        <v>15</v>
      </c>
      <c r="J32" s="1"/>
      <c r="K32" s="8" t="s">
        <v>271</v>
      </c>
      <c r="L32" s="9">
        <v>15</v>
      </c>
      <c r="M32" s="1"/>
      <c r="N32" s="1"/>
      <c r="O32" s="1"/>
      <c r="P32" s="1"/>
      <c r="Q32" s="1"/>
      <c r="R32" s="1"/>
      <c r="S32" s="1"/>
      <c r="T32" s="1"/>
      <c r="U32" s="1"/>
      <c r="V32" s="1"/>
      <c r="W32" s="1"/>
      <c r="X32" s="1"/>
      <c r="Y32" s="1"/>
      <c r="Z32" s="1"/>
      <c r="AA32" s="1"/>
      <c r="AB32" s="1"/>
      <c r="AC32" s="1"/>
      <c r="AD32" s="1"/>
      <c r="AE32" s="1"/>
      <c r="AF32" s="1"/>
      <c r="AG32" s="1"/>
      <c r="AH32" s="1"/>
    </row>
    <row r="33" spans="2:34">
      <c r="B33" s="8" t="s">
        <v>361</v>
      </c>
      <c r="C33" s="9">
        <v>0</v>
      </c>
      <c r="D33" s="1"/>
      <c r="E33" s="8" t="s">
        <v>361</v>
      </c>
      <c r="F33" s="9">
        <v>1</v>
      </c>
      <c r="G33" s="1"/>
      <c r="H33" s="8" t="s">
        <v>361</v>
      </c>
      <c r="I33" s="9">
        <v>0</v>
      </c>
      <c r="J33" s="1"/>
      <c r="K33" s="8" t="s">
        <v>361</v>
      </c>
      <c r="L33" s="9">
        <v>0</v>
      </c>
      <c r="M33" s="1"/>
      <c r="N33" s="1"/>
      <c r="O33" s="1"/>
      <c r="P33" s="1"/>
      <c r="Q33" s="1"/>
      <c r="R33" s="1"/>
      <c r="S33" s="1"/>
      <c r="T33" s="1"/>
      <c r="U33" s="1"/>
      <c r="V33" s="1"/>
      <c r="W33" s="1"/>
      <c r="X33" s="1"/>
      <c r="Y33" s="1"/>
      <c r="Z33" s="1"/>
      <c r="AA33" s="1"/>
      <c r="AB33" s="1"/>
      <c r="AC33" s="1"/>
      <c r="AD33" s="1"/>
      <c r="AE33" s="1"/>
      <c r="AF33" s="1"/>
      <c r="AG33" s="1"/>
      <c r="AH33" s="1"/>
    </row>
    <row r="34" spans="2:34">
      <c r="B34" s="8" t="s">
        <v>80</v>
      </c>
      <c r="C34" s="9">
        <v>3</v>
      </c>
      <c r="D34" s="1"/>
      <c r="E34" s="8" t="s">
        <v>80</v>
      </c>
      <c r="F34" s="9">
        <v>3</v>
      </c>
      <c r="G34" s="1"/>
      <c r="H34" s="8" t="s">
        <v>80</v>
      </c>
      <c r="I34" s="9">
        <v>7</v>
      </c>
      <c r="J34" s="1"/>
      <c r="K34" s="8" t="s">
        <v>80</v>
      </c>
      <c r="L34" s="9">
        <v>9</v>
      </c>
      <c r="M34" s="1"/>
      <c r="N34" s="1"/>
      <c r="O34" s="1"/>
      <c r="P34" s="1"/>
      <c r="Q34" s="1"/>
      <c r="R34" s="1"/>
      <c r="S34" s="1"/>
      <c r="T34" s="1"/>
      <c r="U34" s="1"/>
      <c r="V34" s="1"/>
      <c r="W34" s="1"/>
      <c r="X34" s="1"/>
      <c r="Y34" s="1"/>
      <c r="Z34" s="1"/>
      <c r="AA34" s="1"/>
      <c r="AB34" s="1"/>
      <c r="AC34" s="1"/>
      <c r="AD34" s="1"/>
      <c r="AE34" s="1"/>
      <c r="AF34" s="1"/>
      <c r="AG34" s="1"/>
      <c r="AH34" s="1"/>
    </row>
    <row r="35" spans="2:34">
      <c r="B35" s="8" t="s">
        <v>81</v>
      </c>
      <c r="C35" s="9">
        <v>33</v>
      </c>
      <c r="D35" s="1"/>
      <c r="E35" s="8" t="s">
        <v>81</v>
      </c>
      <c r="F35" s="9">
        <v>37</v>
      </c>
      <c r="G35" s="1"/>
      <c r="H35" s="8" t="s">
        <v>81</v>
      </c>
      <c r="I35" s="9">
        <v>49</v>
      </c>
      <c r="J35" s="1"/>
      <c r="K35" s="8" t="s">
        <v>81</v>
      </c>
      <c r="L35" s="9">
        <v>47</v>
      </c>
      <c r="M35" s="1"/>
      <c r="N35" s="1"/>
      <c r="O35" s="1"/>
      <c r="P35" s="1"/>
      <c r="Q35" s="1"/>
      <c r="R35" s="1"/>
      <c r="S35" s="1"/>
      <c r="T35" s="1"/>
      <c r="U35" s="1"/>
      <c r="V35" s="1"/>
      <c r="W35" s="1"/>
      <c r="X35" s="1"/>
      <c r="Y35" s="1"/>
      <c r="Z35" s="1"/>
      <c r="AA35" s="1"/>
      <c r="AB35" s="1"/>
      <c r="AC35" s="1"/>
      <c r="AD35" s="1"/>
      <c r="AE35" s="1"/>
      <c r="AF35" s="1"/>
      <c r="AG35" s="1"/>
      <c r="AH35" s="1"/>
    </row>
    <row r="36" spans="2:34">
      <c r="B36" s="8" t="s">
        <v>252</v>
      </c>
      <c r="C36" s="9">
        <v>0</v>
      </c>
      <c r="D36" s="1"/>
      <c r="E36" s="8" t="s">
        <v>252</v>
      </c>
      <c r="F36" s="9">
        <v>1</v>
      </c>
      <c r="G36" s="1"/>
      <c r="H36" s="8" t="s">
        <v>252</v>
      </c>
      <c r="I36" s="9">
        <v>0</v>
      </c>
      <c r="J36" s="1"/>
      <c r="K36" s="8" t="s">
        <v>252</v>
      </c>
      <c r="L36" s="9">
        <v>6</v>
      </c>
      <c r="M36" s="1"/>
      <c r="N36" s="1"/>
      <c r="O36" s="1"/>
      <c r="P36" s="1"/>
      <c r="Q36" s="1"/>
      <c r="R36" s="1"/>
      <c r="S36" s="1"/>
      <c r="T36" s="1"/>
      <c r="U36" s="1"/>
      <c r="V36" s="1"/>
      <c r="W36" s="1"/>
      <c r="X36" s="1"/>
      <c r="Y36" s="1"/>
      <c r="Z36" s="1"/>
      <c r="AA36" s="1"/>
      <c r="AB36" s="1"/>
      <c r="AC36" s="1"/>
      <c r="AD36" s="1"/>
      <c r="AE36" s="1"/>
      <c r="AF36" s="1"/>
      <c r="AG36" s="1"/>
      <c r="AH36" s="1"/>
    </row>
    <row r="37" spans="2:34">
      <c r="B37" s="8" t="s">
        <v>82</v>
      </c>
      <c r="C37" s="9">
        <v>814</v>
      </c>
      <c r="D37" s="1"/>
      <c r="E37" s="8" t="s">
        <v>82</v>
      </c>
      <c r="F37" s="9">
        <v>868</v>
      </c>
      <c r="G37" s="1"/>
      <c r="H37" s="8" t="s">
        <v>82</v>
      </c>
      <c r="I37" s="9">
        <v>1084</v>
      </c>
      <c r="J37" s="1"/>
      <c r="K37" s="8" t="s">
        <v>82</v>
      </c>
      <c r="L37" s="9">
        <v>1131</v>
      </c>
      <c r="M37" s="1"/>
      <c r="N37" s="1"/>
      <c r="O37" s="1"/>
      <c r="P37" s="1"/>
      <c r="Q37" s="1"/>
      <c r="R37" s="1"/>
      <c r="S37" s="1"/>
      <c r="T37" s="1"/>
      <c r="U37" s="1"/>
      <c r="V37" s="1"/>
      <c r="W37" s="1"/>
      <c r="X37" s="1"/>
      <c r="Y37" s="1"/>
      <c r="Z37" s="1"/>
      <c r="AA37" s="1"/>
      <c r="AB37" s="1"/>
      <c r="AC37" s="1"/>
      <c r="AD37" s="1"/>
      <c r="AE37" s="1"/>
      <c r="AF37" s="1"/>
      <c r="AG37" s="1"/>
      <c r="AH37" s="1"/>
    </row>
    <row r="38" spans="2:34">
      <c r="B38" s="8" t="s">
        <v>83</v>
      </c>
      <c r="C38" s="9">
        <v>15</v>
      </c>
      <c r="D38" s="1"/>
      <c r="E38" s="8" t="s">
        <v>83</v>
      </c>
      <c r="F38" s="9">
        <v>13</v>
      </c>
      <c r="G38" s="1"/>
      <c r="H38" s="8" t="s">
        <v>83</v>
      </c>
      <c r="I38" s="9">
        <v>76</v>
      </c>
      <c r="J38" s="1"/>
      <c r="K38" s="8" t="s">
        <v>83</v>
      </c>
      <c r="L38" s="9">
        <v>87</v>
      </c>
      <c r="M38" s="1"/>
      <c r="N38" s="1"/>
      <c r="O38" s="1"/>
      <c r="P38" s="1"/>
      <c r="Q38" s="1"/>
      <c r="R38" s="1"/>
      <c r="S38" s="1"/>
      <c r="T38" s="1"/>
      <c r="U38" s="1"/>
      <c r="V38" s="1"/>
      <c r="W38" s="1"/>
      <c r="X38" s="1"/>
      <c r="Y38" s="1"/>
      <c r="Z38" s="1"/>
      <c r="AA38" s="1"/>
      <c r="AB38" s="1"/>
      <c r="AC38" s="1"/>
      <c r="AD38" s="1"/>
      <c r="AE38" s="1"/>
      <c r="AF38" s="1"/>
      <c r="AG38" s="1"/>
      <c r="AH38" s="1"/>
    </row>
    <row r="39" spans="2:34">
      <c r="B39" s="8" t="s">
        <v>362</v>
      </c>
      <c r="C39" s="9">
        <v>0</v>
      </c>
      <c r="D39" s="1"/>
      <c r="E39" s="8" t="s">
        <v>362</v>
      </c>
      <c r="F39" s="9">
        <v>1</v>
      </c>
      <c r="G39" s="1"/>
      <c r="H39" s="8" t="s">
        <v>362</v>
      </c>
      <c r="I39" s="9">
        <v>0</v>
      </c>
      <c r="J39" s="1"/>
      <c r="K39" s="8" t="s">
        <v>362</v>
      </c>
      <c r="L39" s="9">
        <v>3</v>
      </c>
      <c r="M39" s="1"/>
      <c r="N39" s="1"/>
      <c r="O39" s="1"/>
      <c r="P39" s="1"/>
      <c r="Q39" s="1"/>
      <c r="R39" s="1"/>
      <c r="S39" s="1"/>
      <c r="T39" s="1"/>
      <c r="U39" s="1"/>
      <c r="V39" s="1"/>
      <c r="W39" s="1"/>
      <c r="X39" s="1"/>
      <c r="Y39" s="1"/>
      <c r="Z39" s="1"/>
      <c r="AA39" s="1"/>
      <c r="AB39" s="1"/>
      <c r="AC39" s="1"/>
      <c r="AD39" s="1"/>
      <c r="AE39" s="1"/>
      <c r="AF39" s="1"/>
      <c r="AG39" s="1"/>
      <c r="AH39" s="1"/>
    </row>
    <row r="40" spans="2:34">
      <c r="B40" s="8" t="s">
        <v>153</v>
      </c>
      <c r="C40" s="9">
        <v>2</v>
      </c>
      <c r="D40" s="1"/>
      <c r="E40" s="8" t="s">
        <v>153</v>
      </c>
      <c r="F40" s="9">
        <v>2</v>
      </c>
      <c r="G40" s="1"/>
      <c r="H40" s="8" t="s">
        <v>153</v>
      </c>
      <c r="I40" s="9">
        <v>2</v>
      </c>
      <c r="J40" s="1"/>
      <c r="K40" s="8" t="s">
        <v>153</v>
      </c>
      <c r="L40" s="9">
        <v>3</v>
      </c>
      <c r="M40" s="1"/>
      <c r="N40" s="1"/>
      <c r="O40" s="1"/>
      <c r="P40" s="1"/>
      <c r="Q40" s="1"/>
      <c r="R40" s="1"/>
      <c r="S40" s="1"/>
      <c r="T40" s="1"/>
      <c r="U40" s="1"/>
      <c r="V40" s="1"/>
      <c r="W40" s="1"/>
      <c r="X40" s="1"/>
      <c r="Y40" s="1"/>
      <c r="Z40" s="1"/>
      <c r="AA40" s="1"/>
      <c r="AB40" s="1"/>
      <c r="AC40" s="1"/>
      <c r="AD40" s="1"/>
      <c r="AE40" s="1"/>
      <c r="AF40" s="1"/>
      <c r="AG40" s="1"/>
      <c r="AH40" s="1"/>
    </row>
    <row r="41" spans="2:34">
      <c r="B41" s="8" t="s">
        <v>253</v>
      </c>
      <c r="C41" s="9">
        <v>0</v>
      </c>
      <c r="D41" s="1"/>
      <c r="E41" s="8" t="s">
        <v>253</v>
      </c>
      <c r="F41" s="9">
        <v>1</v>
      </c>
      <c r="G41" s="1"/>
      <c r="H41" s="8" t="s">
        <v>253</v>
      </c>
      <c r="I41" s="9">
        <v>0</v>
      </c>
      <c r="J41" s="1"/>
      <c r="K41" s="8" t="s">
        <v>253</v>
      </c>
      <c r="L41" s="9">
        <v>8</v>
      </c>
      <c r="M41" s="1"/>
      <c r="N41" s="1"/>
      <c r="O41" s="1"/>
      <c r="P41" s="1"/>
      <c r="Q41" s="1"/>
      <c r="R41" s="1"/>
      <c r="S41" s="1"/>
      <c r="T41" s="1"/>
      <c r="U41" s="1"/>
      <c r="V41" s="1"/>
      <c r="W41" s="1"/>
      <c r="X41" s="1"/>
      <c r="Y41" s="1"/>
      <c r="Z41" s="1"/>
      <c r="AA41" s="1"/>
      <c r="AB41" s="1"/>
      <c r="AC41" s="1"/>
      <c r="AD41" s="1"/>
      <c r="AE41" s="1"/>
      <c r="AF41" s="1"/>
      <c r="AG41" s="1"/>
      <c r="AH41" s="1"/>
    </row>
    <row r="42" spans="2:34">
      <c r="B42" s="8" t="s">
        <v>84</v>
      </c>
      <c r="C42" s="9">
        <v>2</v>
      </c>
      <c r="D42" s="1"/>
      <c r="E42" s="8" t="s">
        <v>84</v>
      </c>
      <c r="F42" s="9">
        <v>2</v>
      </c>
      <c r="G42" s="1"/>
      <c r="H42" s="8" t="s">
        <v>84</v>
      </c>
      <c r="I42" s="9">
        <v>125</v>
      </c>
      <c r="J42" s="1"/>
      <c r="K42" s="8" t="s">
        <v>84</v>
      </c>
      <c r="L42" s="9">
        <v>132</v>
      </c>
      <c r="M42" s="1"/>
      <c r="N42" s="1"/>
      <c r="O42" s="1"/>
      <c r="P42" s="1"/>
      <c r="Q42" s="1"/>
      <c r="R42" s="1"/>
      <c r="S42" s="1"/>
      <c r="T42" s="1"/>
      <c r="U42" s="1"/>
      <c r="V42" s="1"/>
      <c r="W42" s="1"/>
      <c r="X42" s="1"/>
      <c r="Y42" s="1"/>
      <c r="Z42" s="1"/>
      <c r="AA42" s="1"/>
      <c r="AB42" s="1"/>
      <c r="AC42" s="1"/>
      <c r="AD42" s="1"/>
      <c r="AE42" s="1"/>
      <c r="AF42" s="1"/>
      <c r="AG42" s="1"/>
      <c r="AH42" s="1"/>
    </row>
    <row r="43" spans="2:34">
      <c r="B43" s="8" t="s">
        <v>151</v>
      </c>
      <c r="C43" s="9">
        <v>1</v>
      </c>
      <c r="D43" s="1"/>
      <c r="E43" s="8" t="s">
        <v>151</v>
      </c>
      <c r="F43" s="9">
        <v>2</v>
      </c>
      <c r="G43" s="1"/>
      <c r="H43" s="8" t="s">
        <v>151</v>
      </c>
      <c r="I43" s="9">
        <v>103</v>
      </c>
      <c r="J43" s="1"/>
      <c r="K43" s="8" t="s">
        <v>151</v>
      </c>
      <c r="L43" s="9">
        <v>109</v>
      </c>
      <c r="M43" s="1"/>
      <c r="N43" s="1"/>
      <c r="O43" s="1"/>
      <c r="P43" s="1"/>
      <c r="Q43" s="1"/>
      <c r="R43" s="1"/>
      <c r="S43" s="1"/>
      <c r="T43" s="1"/>
      <c r="U43" s="1"/>
      <c r="V43" s="1"/>
      <c r="W43" s="1"/>
      <c r="X43" s="1"/>
      <c r="Y43" s="1"/>
      <c r="Z43" s="1"/>
      <c r="AA43" s="1"/>
      <c r="AB43" s="1"/>
      <c r="AC43" s="1"/>
      <c r="AD43" s="1"/>
      <c r="AE43" s="1"/>
      <c r="AF43" s="1"/>
      <c r="AG43" s="1"/>
      <c r="AH43" s="1"/>
    </row>
    <row r="44" spans="2:34">
      <c r="B44" s="8" t="s">
        <v>85</v>
      </c>
      <c r="C44" s="9">
        <v>2</v>
      </c>
      <c r="D44" s="1"/>
      <c r="E44" s="8" t="s">
        <v>85</v>
      </c>
      <c r="F44" s="9">
        <v>3</v>
      </c>
      <c r="G44" s="1"/>
      <c r="H44" s="8" t="s">
        <v>85</v>
      </c>
      <c r="I44" s="9">
        <v>32</v>
      </c>
      <c r="J44" s="1"/>
      <c r="K44" s="8" t="s">
        <v>85</v>
      </c>
      <c r="L44" s="9">
        <v>35</v>
      </c>
      <c r="M44" s="1"/>
      <c r="N44" s="1"/>
      <c r="O44" s="1"/>
      <c r="P44" s="1"/>
      <c r="Q44" s="1"/>
      <c r="R44" s="1"/>
      <c r="S44" s="1"/>
      <c r="T44" s="1"/>
      <c r="U44" s="1"/>
      <c r="V44" s="1"/>
      <c r="W44" s="1"/>
      <c r="X44" s="1"/>
      <c r="Y44" s="1"/>
      <c r="Z44" s="1"/>
      <c r="AA44" s="1"/>
      <c r="AB44" s="1"/>
      <c r="AC44" s="1"/>
      <c r="AD44" s="1"/>
      <c r="AE44" s="1"/>
      <c r="AF44" s="1"/>
      <c r="AG44" s="1"/>
      <c r="AH44" s="1"/>
    </row>
    <row r="45" spans="2:34">
      <c r="B45" s="8" t="s">
        <v>86</v>
      </c>
      <c r="C45" s="9">
        <v>3</v>
      </c>
      <c r="D45" s="1"/>
      <c r="E45" s="8" t="s">
        <v>86</v>
      </c>
      <c r="F45" s="9">
        <v>3</v>
      </c>
      <c r="G45" s="1"/>
      <c r="H45" s="8" t="s">
        <v>86</v>
      </c>
      <c r="I45" s="9">
        <v>5</v>
      </c>
      <c r="J45" s="1"/>
      <c r="K45" s="8" t="s">
        <v>86</v>
      </c>
      <c r="L45" s="9">
        <v>6</v>
      </c>
      <c r="M45" s="1"/>
      <c r="N45" s="1"/>
      <c r="O45" s="1"/>
      <c r="P45" s="1"/>
      <c r="Q45" s="1"/>
      <c r="R45" s="1"/>
      <c r="S45" s="1"/>
      <c r="T45" s="1"/>
      <c r="U45" s="1"/>
      <c r="V45" s="1"/>
      <c r="W45" s="1"/>
      <c r="X45" s="1"/>
      <c r="Y45" s="1"/>
      <c r="Z45" s="1"/>
      <c r="AA45" s="1"/>
      <c r="AB45" s="1"/>
      <c r="AC45" s="1"/>
      <c r="AD45" s="1"/>
      <c r="AE45" s="1"/>
      <c r="AF45" s="1"/>
      <c r="AG45" s="1"/>
      <c r="AH45" s="1"/>
    </row>
    <row r="46" spans="2:34">
      <c r="B46" s="8" t="s">
        <v>87</v>
      </c>
      <c r="C46" s="9">
        <v>19</v>
      </c>
      <c r="D46" s="1"/>
      <c r="E46" s="8" t="s">
        <v>87</v>
      </c>
      <c r="F46" s="9">
        <v>26</v>
      </c>
      <c r="G46" s="1"/>
      <c r="H46" s="8" t="s">
        <v>87</v>
      </c>
      <c r="I46" s="9">
        <v>389</v>
      </c>
      <c r="J46" s="1"/>
      <c r="K46" s="8" t="s">
        <v>87</v>
      </c>
      <c r="L46" s="9">
        <v>365</v>
      </c>
      <c r="M46" s="1"/>
      <c r="N46" s="1"/>
      <c r="O46" s="1"/>
      <c r="P46" s="1"/>
      <c r="Q46" s="1"/>
      <c r="R46" s="1"/>
      <c r="S46" s="1"/>
      <c r="T46" s="1"/>
      <c r="U46" s="1"/>
      <c r="V46" s="1"/>
      <c r="W46" s="1"/>
      <c r="X46" s="1"/>
      <c r="Y46" s="1"/>
      <c r="Z46" s="1"/>
      <c r="AA46" s="1"/>
      <c r="AB46" s="1"/>
      <c r="AC46" s="1"/>
      <c r="AD46" s="1"/>
      <c r="AE46" s="1"/>
      <c r="AF46" s="1"/>
      <c r="AG46" s="1"/>
      <c r="AH46" s="1"/>
    </row>
    <row r="47" spans="2:34">
      <c r="B47" s="8" t="s">
        <v>88</v>
      </c>
      <c r="C47" s="9">
        <v>545</v>
      </c>
      <c r="D47" s="1"/>
      <c r="E47" s="8" t="s">
        <v>88</v>
      </c>
      <c r="F47" s="9">
        <v>610</v>
      </c>
      <c r="G47" s="1"/>
      <c r="H47" s="8" t="s">
        <v>88</v>
      </c>
      <c r="I47" s="9">
        <v>506</v>
      </c>
      <c r="J47" s="1"/>
      <c r="K47" s="8" t="s">
        <v>88</v>
      </c>
      <c r="L47" s="9">
        <v>554</v>
      </c>
      <c r="M47" s="1"/>
      <c r="N47" s="1"/>
      <c r="O47" s="1"/>
      <c r="P47" s="1"/>
      <c r="Q47" s="1"/>
      <c r="R47" s="1"/>
      <c r="S47" s="1"/>
      <c r="T47" s="1"/>
      <c r="U47" s="1"/>
      <c r="V47" s="1"/>
      <c r="W47" s="1"/>
      <c r="X47" s="1"/>
      <c r="Y47" s="1"/>
      <c r="Z47" s="1"/>
      <c r="AA47" s="1"/>
      <c r="AB47" s="1"/>
      <c r="AC47" s="1"/>
      <c r="AD47" s="1"/>
      <c r="AE47" s="1"/>
      <c r="AF47" s="1"/>
      <c r="AG47" s="1"/>
      <c r="AH47" s="1"/>
    </row>
    <row r="48" spans="2:34">
      <c r="B48" s="8" t="s">
        <v>89</v>
      </c>
      <c r="C48" s="9">
        <v>53</v>
      </c>
      <c r="D48" s="1"/>
      <c r="E48" s="8" t="s">
        <v>89</v>
      </c>
      <c r="F48" s="9">
        <v>63</v>
      </c>
      <c r="G48" s="1"/>
      <c r="H48" s="8" t="s">
        <v>89</v>
      </c>
      <c r="I48" s="9">
        <v>130</v>
      </c>
      <c r="J48" s="1"/>
      <c r="K48" s="8" t="s">
        <v>89</v>
      </c>
      <c r="L48" s="9">
        <v>134</v>
      </c>
      <c r="M48" s="1"/>
      <c r="N48" s="1"/>
      <c r="O48" s="1"/>
      <c r="P48" s="1"/>
      <c r="Q48" s="1"/>
      <c r="R48" s="1"/>
      <c r="S48" s="1"/>
      <c r="T48" s="1"/>
      <c r="U48" s="1"/>
      <c r="V48" s="1"/>
      <c r="W48" s="1"/>
      <c r="X48" s="1"/>
      <c r="Y48" s="1"/>
      <c r="Z48" s="1"/>
      <c r="AA48" s="1"/>
      <c r="AB48" s="1"/>
      <c r="AC48" s="1"/>
      <c r="AD48" s="1"/>
      <c r="AE48" s="1"/>
      <c r="AF48" s="1"/>
      <c r="AG48" s="1"/>
      <c r="AH48" s="1"/>
    </row>
    <row r="49" spans="2:34">
      <c r="B49" s="8" t="s">
        <v>90</v>
      </c>
      <c r="C49" s="9">
        <v>1088</v>
      </c>
      <c r="D49" s="1"/>
      <c r="E49" s="8" t="s">
        <v>90</v>
      </c>
      <c r="F49" s="9">
        <v>1223</v>
      </c>
      <c r="G49" s="1"/>
      <c r="H49" s="8" t="s">
        <v>90</v>
      </c>
      <c r="I49" s="9">
        <v>4013</v>
      </c>
      <c r="J49" s="1"/>
      <c r="K49" s="8" t="s">
        <v>90</v>
      </c>
      <c r="L49" s="9">
        <v>4171</v>
      </c>
      <c r="M49" s="1"/>
      <c r="N49" s="1"/>
      <c r="O49" s="1"/>
      <c r="P49" s="1"/>
      <c r="Q49" s="1"/>
      <c r="R49" s="1"/>
      <c r="S49" s="1"/>
      <c r="T49" s="1"/>
      <c r="U49" s="1"/>
      <c r="V49" s="1"/>
      <c r="W49" s="1"/>
      <c r="X49" s="1"/>
      <c r="Y49" s="1"/>
      <c r="Z49" s="1"/>
      <c r="AA49" s="1"/>
      <c r="AB49" s="1"/>
      <c r="AC49" s="1"/>
      <c r="AD49" s="1"/>
      <c r="AE49" s="1"/>
      <c r="AF49" s="1"/>
      <c r="AG49" s="1"/>
      <c r="AH49" s="1"/>
    </row>
    <row r="50" spans="2:34">
      <c r="B50" s="8" t="s">
        <v>91</v>
      </c>
      <c r="C50" s="9">
        <v>3</v>
      </c>
      <c r="D50" s="1"/>
      <c r="E50" s="8" t="s">
        <v>91</v>
      </c>
      <c r="F50" s="9">
        <v>3</v>
      </c>
      <c r="G50" s="1"/>
      <c r="H50" s="8" t="s">
        <v>91</v>
      </c>
      <c r="I50" s="9">
        <v>58</v>
      </c>
      <c r="J50" s="1"/>
      <c r="K50" s="8" t="s">
        <v>91</v>
      </c>
      <c r="L50" s="9">
        <v>60</v>
      </c>
      <c r="M50" s="1"/>
      <c r="N50" s="1"/>
      <c r="O50" s="1"/>
      <c r="P50" s="1"/>
      <c r="Q50" s="1"/>
      <c r="R50" s="1"/>
      <c r="S50" s="1"/>
      <c r="T50" s="1"/>
      <c r="U50" s="1"/>
      <c r="V50" s="1"/>
      <c r="W50" s="1"/>
      <c r="X50" s="1"/>
      <c r="Y50" s="1"/>
      <c r="Z50" s="1"/>
      <c r="AA50" s="1"/>
      <c r="AB50" s="1"/>
      <c r="AC50" s="1"/>
      <c r="AD50" s="1"/>
      <c r="AE50" s="1"/>
      <c r="AF50" s="1"/>
      <c r="AG50" s="1"/>
      <c r="AH50" s="1"/>
    </row>
    <row r="51" spans="2:34">
      <c r="B51" s="8" t="s">
        <v>275</v>
      </c>
      <c r="C51" s="9">
        <v>1</v>
      </c>
      <c r="D51" s="1"/>
      <c r="E51" s="8" t="s">
        <v>275</v>
      </c>
      <c r="F51" s="9">
        <v>1</v>
      </c>
      <c r="G51" s="1"/>
      <c r="H51" s="8" t="s">
        <v>275</v>
      </c>
      <c r="I51" s="9">
        <v>0</v>
      </c>
      <c r="J51" s="1"/>
      <c r="K51" s="8" t="s">
        <v>275</v>
      </c>
      <c r="L51" s="9">
        <v>0</v>
      </c>
      <c r="M51" s="1"/>
      <c r="N51" s="1"/>
      <c r="O51" s="1"/>
      <c r="P51" s="1"/>
      <c r="Q51" s="1"/>
      <c r="R51" s="1"/>
      <c r="S51" s="1"/>
      <c r="T51" s="1"/>
      <c r="U51" s="1"/>
      <c r="V51" s="1"/>
      <c r="W51" s="1"/>
      <c r="X51" s="1"/>
      <c r="Y51" s="1"/>
      <c r="Z51" s="1"/>
      <c r="AA51" s="1"/>
      <c r="AB51" s="1"/>
      <c r="AC51" s="1"/>
      <c r="AD51" s="1"/>
      <c r="AE51" s="1"/>
      <c r="AF51" s="1"/>
      <c r="AG51" s="1"/>
      <c r="AH51" s="1"/>
    </row>
    <row r="52" spans="2:34">
      <c r="B52" s="8" t="s">
        <v>92</v>
      </c>
      <c r="C52" s="9">
        <v>13</v>
      </c>
      <c r="D52" s="1"/>
      <c r="E52" s="8" t="s">
        <v>92</v>
      </c>
      <c r="F52" s="9">
        <v>13</v>
      </c>
      <c r="G52" s="1"/>
      <c r="H52" s="8" t="s">
        <v>92</v>
      </c>
      <c r="I52" s="9">
        <v>834</v>
      </c>
      <c r="J52" s="1"/>
      <c r="K52" s="8" t="s">
        <v>92</v>
      </c>
      <c r="L52" s="9">
        <v>896</v>
      </c>
      <c r="M52" s="1"/>
      <c r="N52" s="1"/>
      <c r="O52" s="1"/>
      <c r="P52" s="1"/>
      <c r="Q52" s="1"/>
      <c r="R52" s="1"/>
      <c r="S52" s="1"/>
      <c r="T52" s="1"/>
      <c r="U52" s="1"/>
      <c r="V52" s="1"/>
      <c r="W52" s="1"/>
      <c r="X52" s="1"/>
      <c r="Y52" s="1"/>
      <c r="Z52" s="1"/>
      <c r="AA52" s="1"/>
      <c r="AB52" s="1"/>
      <c r="AC52" s="1"/>
      <c r="AD52" s="1"/>
      <c r="AE52" s="1"/>
      <c r="AF52" s="1"/>
      <c r="AG52" s="1"/>
      <c r="AH52" s="1"/>
    </row>
    <row r="53" spans="2:34">
      <c r="B53" s="8" t="s">
        <v>93</v>
      </c>
      <c r="C53" s="9">
        <v>2521</v>
      </c>
      <c r="D53" s="1"/>
      <c r="E53" s="8" t="s">
        <v>93</v>
      </c>
      <c r="F53" s="9">
        <v>2547</v>
      </c>
      <c r="G53" s="1"/>
      <c r="H53" s="8" t="s">
        <v>93</v>
      </c>
      <c r="I53" s="9">
        <v>72027</v>
      </c>
      <c r="J53" s="1"/>
      <c r="K53" s="8" t="s">
        <v>93</v>
      </c>
      <c r="L53" s="9">
        <v>70991</v>
      </c>
      <c r="M53" s="1"/>
      <c r="N53" s="1"/>
      <c r="O53" s="1"/>
      <c r="P53" s="1"/>
      <c r="Q53" s="1"/>
      <c r="R53" s="1"/>
      <c r="S53" s="1"/>
      <c r="T53" s="1"/>
      <c r="U53" s="1"/>
      <c r="V53" s="1"/>
      <c r="W53" s="1"/>
      <c r="X53" s="1"/>
      <c r="Y53" s="1"/>
      <c r="Z53" s="1"/>
      <c r="AA53" s="1"/>
      <c r="AB53" s="1"/>
      <c r="AC53" s="1"/>
      <c r="AD53" s="1"/>
      <c r="AE53" s="1"/>
      <c r="AF53" s="1"/>
      <c r="AG53" s="1"/>
      <c r="AH53" s="1"/>
    </row>
    <row r="54" spans="2:34">
      <c r="B54" s="8" t="s">
        <v>94</v>
      </c>
      <c r="C54" s="9">
        <v>9</v>
      </c>
      <c r="D54" s="1"/>
      <c r="E54" s="8" t="s">
        <v>94</v>
      </c>
      <c r="F54" s="9">
        <v>15</v>
      </c>
      <c r="G54" s="1"/>
      <c r="H54" s="8" t="s">
        <v>94</v>
      </c>
      <c r="I54" s="9">
        <v>145</v>
      </c>
      <c r="J54" s="1"/>
      <c r="K54" s="8" t="s">
        <v>94</v>
      </c>
      <c r="L54" s="9">
        <v>143</v>
      </c>
      <c r="M54" s="1"/>
      <c r="N54" s="1"/>
      <c r="O54" s="1"/>
      <c r="P54" s="1"/>
      <c r="Q54" s="1"/>
      <c r="R54" s="1"/>
      <c r="S54" s="1"/>
      <c r="T54" s="1"/>
      <c r="U54" s="1"/>
      <c r="V54" s="1"/>
      <c r="W54" s="1"/>
      <c r="X54" s="1"/>
      <c r="Y54" s="1"/>
      <c r="Z54" s="1"/>
      <c r="AA54" s="1"/>
      <c r="AB54" s="1"/>
      <c r="AC54" s="1"/>
      <c r="AD54" s="1"/>
      <c r="AE54" s="1"/>
      <c r="AF54" s="1"/>
      <c r="AG54" s="1"/>
      <c r="AH54" s="1"/>
    </row>
    <row r="55" spans="2:34">
      <c r="B55" s="8" t="s">
        <v>95</v>
      </c>
      <c r="C55" s="9">
        <v>52</v>
      </c>
      <c r="D55" s="1"/>
      <c r="E55" s="8" t="s">
        <v>95</v>
      </c>
      <c r="F55" s="9">
        <v>66</v>
      </c>
      <c r="G55" s="1"/>
      <c r="H55" s="8" t="s">
        <v>95</v>
      </c>
      <c r="I55" s="9">
        <v>149</v>
      </c>
      <c r="J55" s="1"/>
      <c r="K55" s="8" t="s">
        <v>95</v>
      </c>
      <c r="L55" s="9">
        <v>156</v>
      </c>
      <c r="M55" s="1"/>
      <c r="N55" s="1"/>
      <c r="O55" s="1"/>
      <c r="P55" s="1"/>
      <c r="Q55" s="1"/>
      <c r="R55" s="1"/>
      <c r="S55" s="1"/>
      <c r="T55" s="1"/>
      <c r="U55" s="1"/>
      <c r="V55" s="1"/>
      <c r="W55" s="1"/>
      <c r="X55" s="1"/>
      <c r="Y55" s="1"/>
      <c r="Z55" s="1"/>
      <c r="AA55" s="1"/>
      <c r="AB55" s="1"/>
      <c r="AC55" s="1"/>
      <c r="AD55" s="1"/>
      <c r="AE55" s="1"/>
      <c r="AF55" s="1"/>
      <c r="AG55" s="1"/>
      <c r="AH55" s="1"/>
    </row>
    <row r="56" spans="2:34">
      <c r="B56" s="8" t="s">
        <v>96</v>
      </c>
      <c r="C56" s="9">
        <v>4</v>
      </c>
      <c r="D56" s="1"/>
      <c r="E56" s="8" t="s">
        <v>96</v>
      </c>
      <c r="F56" s="9">
        <v>10</v>
      </c>
      <c r="G56" s="1"/>
      <c r="H56" s="8" t="s">
        <v>96</v>
      </c>
      <c r="I56" s="9">
        <v>2</v>
      </c>
      <c r="J56" s="1"/>
      <c r="K56" s="8" t="s">
        <v>96</v>
      </c>
      <c r="L56" s="9">
        <v>1</v>
      </c>
      <c r="M56" s="1"/>
      <c r="N56" s="1"/>
      <c r="O56" s="1"/>
      <c r="P56" s="1"/>
      <c r="Q56" s="1"/>
      <c r="R56" s="1"/>
      <c r="S56" s="1"/>
      <c r="T56" s="1"/>
      <c r="U56" s="1"/>
      <c r="V56" s="1"/>
      <c r="W56" s="1"/>
      <c r="X56" s="1"/>
      <c r="Y56" s="1"/>
      <c r="Z56" s="1"/>
      <c r="AA56" s="1"/>
      <c r="AB56" s="1"/>
      <c r="AC56" s="1"/>
      <c r="AD56" s="1"/>
      <c r="AE56" s="1"/>
      <c r="AF56" s="1"/>
      <c r="AG56" s="1"/>
      <c r="AH56" s="1"/>
    </row>
    <row r="57" spans="2:34">
      <c r="B57" s="8" t="s">
        <v>97</v>
      </c>
      <c r="C57" s="9">
        <v>63</v>
      </c>
      <c r="D57" s="1"/>
      <c r="E57" s="8" t="s">
        <v>97</v>
      </c>
      <c r="F57" s="9">
        <v>67</v>
      </c>
      <c r="G57" s="1"/>
      <c r="H57" s="8" t="s">
        <v>97</v>
      </c>
      <c r="I57" s="9">
        <v>100</v>
      </c>
      <c r="J57" s="1"/>
      <c r="K57" s="8" t="s">
        <v>97</v>
      </c>
      <c r="L57" s="9">
        <v>107</v>
      </c>
      <c r="M57" s="1"/>
      <c r="N57" s="1"/>
      <c r="O57" s="1"/>
      <c r="P57" s="1"/>
      <c r="Q57" s="1"/>
      <c r="R57" s="1"/>
      <c r="S57" s="1"/>
      <c r="T57" s="1"/>
      <c r="U57" s="1"/>
      <c r="V57" s="1"/>
      <c r="W57" s="1"/>
      <c r="X57" s="1"/>
      <c r="Y57" s="1"/>
      <c r="Z57" s="1"/>
      <c r="AA57" s="1"/>
      <c r="AB57" s="1"/>
      <c r="AC57" s="1"/>
      <c r="AD57" s="1"/>
      <c r="AE57" s="1"/>
      <c r="AF57" s="1"/>
      <c r="AG57" s="1"/>
      <c r="AH57" s="1"/>
    </row>
    <row r="58" spans="2:34">
      <c r="B58" s="8" t="s">
        <v>98</v>
      </c>
      <c r="C58" s="9">
        <v>42</v>
      </c>
      <c r="D58" s="1"/>
      <c r="E58" s="8" t="s">
        <v>98</v>
      </c>
      <c r="F58" s="9">
        <v>42</v>
      </c>
      <c r="G58" s="1"/>
      <c r="H58" s="8" t="s">
        <v>98</v>
      </c>
      <c r="I58" s="9">
        <v>475</v>
      </c>
      <c r="J58" s="1"/>
      <c r="K58" s="8" t="s">
        <v>98</v>
      </c>
      <c r="L58" s="9">
        <v>475</v>
      </c>
      <c r="M58" s="1"/>
      <c r="N58" s="1"/>
      <c r="O58" s="1"/>
      <c r="P58" s="1"/>
      <c r="Q58" s="1"/>
      <c r="R58" s="1"/>
      <c r="S58" s="1"/>
      <c r="T58" s="1"/>
      <c r="U58" s="1"/>
      <c r="V58" s="1"/>
      <c r="W58" s="1"/>
      <c r="X58" s="1"/>
      <c r="Y58" s="1"/>
      <c r="Z58" s="1"/>
      <c r="AA58" s="1"/>
      <c r="AB58" s="1"/>
      <c r="AC58" s="1"/>
      <c r="AD58" s="1"/>
      <c r="AE58" s="1"/>
      <c r="AF58" s="1"/>
      <c r="AG58" s="1"/>
      <c r="AH58" s="1"/>
    </row>
    <row r="59" spans="2:34">
      <c r="B59" s="8" t="s">
        <v>99</v>
      </c>
      <c r="C59" s="9">
        <v>9</v>
      </c>
      <c r="D59" s="1"/>
      <c r="E59" s="8" t="s">
        <v>99</v>
      </c>
      <c r="F59" s="9">
        <v>11</v>
      </c>
      <c r="G59" s="1"/>
      <c r="H59" s="8" t="s">
        <v>99</v>
      </c>
      <c r="I59" s="9">
        <v>93</v>
      </c>
      <c r="J59" s="1"/>
      <c r="K59" s="8" t="s">
        <v>99</v>
      </c>
      <c r="L59" s="9">
        <v>86</v>
      </c>
      <c r="M59" s="1"/>
      <c r="N59" s="1"/>
      <c r="O59" s="1"/>
      <c r="P59" s="1"/>
      <c r="Q59" s="1"/>
      <c r="R59" s="1"/>
      <c r="S59" s="1"/>
      <c r="T59" s="1"/>
      <c r="U59" s="1"/>
      <c r="V59" s="1"/>
      <c r="W59" s="1"/>
      <c r="X59" s="1"/>
      <c r="Y59" s="1"/>
      <c r="Z59" s="1"/>
      <c r="AA59" s="1"/>
      <c r="AB59" s="1"/>
      <c r="AC59" s="1"/>
      <c r="AD59" s="1"/>
      <c r="AE59" s="1"/>
      <c r="AF59" s="1"/>
      <c r="AG59" s="1"/>
      <c r="AH59" s="1"/>
    </row>
    <row r="60" spans="2:34">
      <c r="B60" s="8" t="s">
        <v>100</v>
      </c>
      <c r="C60" s="9">
        <v>32</v>
      </c>
      <c r="D60" s="1"/>
      <c r="E60" s="8" t="s">
        <v>100</v>
      </c>
      <c r="F60" s="9">
        <v>33</v>
      </c>
      <c r="G60" s="1"/>
      <c r="H60" s="8" t="s">
        <v>100</v>
      </c>
      <c r="I60" s="9">
        <v>35</v>
      </c>
      <c r="J60" s="1"/>
      <c r="K60" s="8" t="s">
        <v>100</v>
      </c>
      <c r="L60" s="9">
        <v>35</v>
      </c>
      <c r="M60" s="1"/>
      <c r="N60" s="1"/>
      <c r="O60" s="1"/>
      <c r="P60" s="1"/>
      <c r="Q60" s="1"/>
      <c r="R60" s="1"/>
      <c r="S60" s="1"/>
      <c r="T60" s="1"/>
      <c r="U60" s="1"/>
      <c r="V60" s="1"/>
      <c r="W60" s="1"/>
      <c r="X60" s="1"/>
      <c r="Y60" s="1"/>
      <c r="Z60" s="1"/>
      <c r="AA60" s="1"/>
      <c r="AB60" s="1"/>
      <c r="AC60" s="1"/>
      <c r="AD60" s="1"/>
      <c r="AE60" s="1"/>
      <c r="AF60" s="1"/>
      <c r="AG60" s="1"/>
      <c r="AH60" s="1"/>
    </row>
    <row r="61" spans="2:34">
      <c r="B61" s="8" t="s">
        <v>101</v>
      </c>
      <c r="C61" s="9">
        <v>69</v>
      </c>
      <c r="D61" s="1"/>
      <c r="E61" s="8" t="s">
        <v>101</v>
      </c>
      <c r="F61" s="9">
        <v>78</v>
      </c>
      <c r="G61" s="1"/>
      <c r="H61" s="8" t="s">
        <v>101</v>
      </c>
      <c r="I61" s="9">
        <v>1067</v>
      </c>
      <c r="J61" s="1"/>
      <c r="K61" s="8" t="s">
        <v>101</v>
      </c>
      <c r="L61" s="9">
        <v>1125</v>
      </c>
      <c r="M61" s="1"/>
      <c r="N61" s="1"/>
      <c r="O61" s="1"/>
      <c r="P61" s="1"/>
      <c r="Q61" s="1"/>
      <c r="R61" s="1"/>
      <c r="S61" s="1"/>
      <c r="T61" s="1"/>
      <c r="U61" s="1"/>
      <c r="V61" s="1"/>
      <c r="W61" s="1"/>
      <c r="X61" s="1"/>
      <c r="Y61" s="1"/>
      <c r="Z61" s="1"/>
      <c r="AA61" s="1"/>
      <c r="AB61" s="1"/>
      <c r="AC61" s="1"/>
      <c r="AD61" s="1"/>
      <c r="AE61" s="1"/>
      <c r="AF61" s="1"/>
      <c r="AG61" s="1"/>
      <c r="AH61" s="1"/>
    </row>
    <row r="62" spans="2:34">
      <c r="B62" s="8" t="s">
        <v>102</v>
      </c>
      <c r="C62" s="9">
        <v>19</v>
      </c>
      <c r="D62" s="1"/>
      <c r="E62" s="8" t="s">
        <v>102</v>
      </c>
      <c r="F62" s="9">
        <v>38</v>
      </c>
      <c r="G62" s="1"/>
      <c r="H62" s="8" t="s">
        <v>102</v>
      </c>
      <c r="I62" s="9">
        <v>42</v>
      </c>
      <c r="J62" s="1"/>
      <c r="K62" s="8" t="s">
        <v>102</v>
      </c>
      <c r="L62" s="9">
        <v>50</v>
      </c>
      <c r="M62" s="1"/>
      <c r="N62" s="1"/>
      <c r="O62" s="1"/>
      <c r="P62" s="1"/>
      <c r="Q62" s="1"/>
      <c r="R62" s="1"/>
      <c r="S62" s="1"/>
      <c r="T62" s="1"/>
      <c r="U62" s="1"/>
      <c r="V62" s="1"/>
      <c r="W62" s="1"/>
      <c r="X62" s="1"/>
      <c r="Y62" s="1"/>
      <c r="Z62" s="1"/>
      <c r="AA62" s="1"/>
      <c r="AB62" s="1"/>
      <c r="AC62" s="1"/>
      <c r="AD62" s="1"/>
      <c r="AE62" s="1"/>
      <c r="AF62" s="1"/>
      <c r="AG62" s="1"/>
      <c r="AH62" s="1"/>
    </row>
    <row r="63" spans="2:34">
      <c r="B63" s="8" t="s">
        <v>103</v>
      </c>
      <c r="C63" s="9">
        <v>2696</v>
      </c>
      <c r="D63" s="1"/>
      <c r="E63" s="8" t="s">
        <v>103</v>
      </c>
      <c r="F63" s="9">
        <v>2946</v>
      </c>
      <c r="G63" s="1"/>
      <c r="H63" s="8" t="s">
        <v>103</v>
      </c>
      <c r="I63" s="9">
        <v>4287</v>
      </c>
      <c r="J63" s="1"/>
      <c r="K63" s="8" t="s">
        <v>103</v>
      </c>
      <c r="L63" s="9">
        <v>4446</v>
      </c>
      <c r="M63" s="1"/>
      <c r="N63" s="1"/>
      <c r="O63" s="1"/>
      <c r="P63" s="1"/>
      <c r="Q63" s="1"/>
      <c r="R63" s="1"/>
      <c r="S63" s="1"/>
      <c r="T63" s="1"/>
      <c r="U63" s="1"/>
      <c r="V63" s="1"/>
      <c r="W63" s="1"/>
      <c r="X63" s="1"/>
      <c r="Y63" s="1"/>
      <c r="Z63" s="1"/>
      <c r="AA63" s="1"/>
      <c r="AB63" s="1"/>
      <c r="AC63" s="1"/>
      <c r="AD63" s="1"/>
      <c r="AE63" s="1"/>
      <c r="AF63" s="1"/>
      <c r="AG63" s="1"/>
      <c r="AH63" s="1"/>
    </row>
    <row r="64" spans="2:34">
      <c r="B64" s="8" t="s">
        <v>107</v>
      </c>
      <c r="C64" s="9">
        <v>1</v>
      </c>
      <c r="D64" s="1"/>
      <c r="E64" s="8" t="s">
        <v>107</v>
      </c>
      <c r="F64" s="9">
        <v>0</v>
      </c>
      <c r="G64" s="1"/>
      <c r="H64" s="8" t="s">
        <v>107</v>
      </c>
      <c r="I64" s="9">
        <v>0</v>
      </c>
      <c r="J64" s="1"/>
      <c r="K64" s="8" t="s">
        <v>107</v>
      </c>
      <c r="L64" s="9">
        <v>0</v>
      </c>
      <c r="M64" s="1"/>
      <c r="N64" s="1"/>
      <c r="O64" s="1"/>
      <c r="P64" s="1"/>
      <c r="Q64" s="1"/>
      <c r="R64" s="1"/>
      <c r="S64" s="1"/>
      <c r="T64" s="1"/>
      <c r="U64" s="1"/>
      <c r="V64" s="1"/>
      <c r="W64" s="1"/>
      <c r="X64" s="1"/>
      <c r="Y64" s="1"/>
      <c r="Z64" s="1"/>
      <c r="AA64" s="1"/>
      <c r="AB64" s="1"/>
      <c r="AC64" s="1"/>
      <c r="AD64" s="1"/>
      <c r="AE64" s="1"/>
      <c r="AF64" s="1"/>
      <c r="AG64" s="1"/>
      <c r="AH64" s="1"/>
    </row>
    <row r="65" spans="2:34">
      <c r="B65" s="8" t="s">
        <v>124</v>
      </c>
      <c r="C65" s="9">
        <v>41</v>
      </c>
      <c r="D65" s="1"/>
      <c r="E65" s="8" t="s">
        <v>124</v>
      </c>
      <c r="F65" s="9">
        <v>67</v>
      </c>
      <c r="G65" s="1"/>
      <c r="H65" s="8" t="s">
        <v>124</v>
      </c>
      <c r="I65" s="9">
        <v>458</v>
      </c>
      <c r="J65" s="1"/>
      <c r="K65" s="8" t="s">
        <v>124</v>
      </c>
      <c r="L65" s="9">
        <v>566</v>
      </c>
      <c r="M65" s="1"/>
      <c r="N65" s="1"/>
      <c r="O65" s="1"/>
      <c r="P65" s="1"/>
      <c r="Q65" s="1"/>
      <c r="R65" s="1"/>
      <c r="S65" s="1"/>
      <c r="T65" s="1"/>
      <c r="U65" s="1"/>
      <c r="V65" s="1"/>
      <c r="W65" s="1"/>
      <c r="X65" s="1"/>
      <c r="Y65" s="1"/>
      <c r="Z65" s="1"/>
      <c r="AA65" s="1"/>
      <c r="AB65" s="1"/>
      <c r="AC65" s="1"/>
      <c r="AD65" s="1"/>
      <c r="AE65" s="1"/>
      <c r="AF65" s="1"/>
      <c r="AG65" s="1"/>
      <c r="AH65" s="1"/>
    </row>
    <row r="66" spans="2:34">
      <c r="B66" s="139" t="s">
        <v>187</v>
      </c>
      <c r="C66" s="201">
        <f>SUM(C3:C65)</f>
        <v>12840</v>
      </c>
      <c r="D66" s="1"/>
      <c r="E66" s="139" t="s">
        <v>187</v>
      </c>
      <c r="F66" s="201">
        <f>SUM(F3:F65)</f>
        <v>13897</v>
      </c>
      <c r="G66" s="1"/>
      <c r="H66" s="139" t="s">
        <v>187</v>
      </c>
      <c r="I66" s="201">
        <f>SUM(I3:I63)</f>
        <v>93079</v>
      </c>
      <c r="J66" s="1"/>
      <c r="K66" s="139" t="s">
        <v>187</v>
      </c>
      <c r="L66" s="201">
        <f>SUM(L3:L63)</f>
        <v>92985</v>
      </c>
      <c r="M66" s="1"/>
      <c r="N66" s="1"/>
      <c r="O66" s="1"/>
      <c r="P66" s="1"/>
      <c r="Q66" s="1"/>
      <c r="R66" s="1"/>
      <c r="S66" s="1"/>
      <c r="T66" s="1"/>
      <c r="U66" s="1"/>
      <c r="V66" s="1"/>
      <c r="W66" s="1"/>
      <c r="X66" s="1"/>
      <c r="Y66" s="1"/>
      <c r="Z66" s="1"/>
      <c r="AA66" s="1"/>
      <c r="AB66" s="1"/>
      <c r="AC66" s="1"/>
      <c r="AD66" s="1"/>
      <c r="AE66" s="1"/>
      <c r="AF66" s="1"/>
      <c r="AG66" s="1"/>
      <c r="AH66" s="1"/>
    </row>
    <row r="67" spans="2:34">
      <c r="B67" s="120" t="s">
        <v>490</v>
      </c>
      <c r="C67" s="1"/>
      <c r="D67" s="1"/>
      <c r="E67" s="1"/>
      <c r="F67" s="1"/>
      <c r="G67" s="1"/>
      <c r="H67" s="1"/>
      <c r="I67" s="1"/>
      <c r="J67" s="266"/>
      <c r="K67" s="1"/>
      <c r="L67" s="1"/>
      <c r="M67" s="1"/>
      <c r="N67" s="1"/>
      <c r="O67" s="1"/>
      <c r="P67" s="1"/>
      <c r="Q67" s="1"/>
      <c r="R67" s="1"/>
      <c r="S67" s="1"/>
      <c r="T67" s="1"/>
      <c r="U67" s="1"/>
      <c r="V67" s="1"/>
      <c r="W67" s="1"/>
      <c r="X67" s="1"/>
      <c r="Y67" s="1"/>
      <c r="Z67" s="1"/>
      <c r="AA67" s="1"/>
      <c r="AB67" s="1"/>
      <c r="AC67" s="1"/>
      <c r="AD67" s="1"/>
      <c r="AE67" s="1"/>
      <c r="AF67" s="1"/>
      <c r="AG67" s="1"/>
      <c r="AH67" s="1"/>
    </row>
    <row r="68" spans="2:34">
      <c r="B68" s="1"/>
      <c r="C68" s="1"/>
      <c r="D68" s="1"/>
      <c r="E68" s="1"/>
      <c r="F68" s="1"/>
      <c r="G68"/>
      <c r="H68" s="1"/>
      <c r="I68" s="1"/>
      <c r="J68" s="170"/>
      <c r="K68" s="1"/>
      <c r="L68" s="1"/>
      <c r="M68" s="1"/>
      <c r="N68" s="1"/>
      <c r="O68" s="1"/>
      <c r="P68" s="1"/>
      <c r="Q68" s="1"/>
      <c r="R68" s="1"/>
      <c r="S68" s="1"/>
      <c r="T68" s="1"/>
      <c r="U68" s="1"/>
      <c r="V68" s="1"/>
      <c r="W68" s="1"/>
      <c r="X68" s="1"/>
      <c r="Y68" s="1"/>
      <c r="Z68" s="1"/>
      <c r="AA68" s="1"/>
      <c r="AB68" s="1"/>
      <c r="AC68" s="1"/>
      <c r="AD68" s="1"/>
      <c r="AE68" s="1"/>
      <c r="AF68" s="1"/>
      <c r="AG68" s="1"/>
      <c r="AH68" s="1"/>
    </row>
    <row r="69" spans="2:34">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2:34">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2:34">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2:34">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2:34" ht="36.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2:34" ht="14.2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2:34">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2:34">
      <c r="B76" s="1"/>
      <c r="C76" s="1"/>
      <c r="D76" s="1"/>
      <c r="E76" s="1"/>
      <c r="F76" s="1"/>
      <c r="G76" s="1"/>
      <c r="H76" s="110"/>
      <c r="I76" s="110"/>
      <c r="J76" s="1"/>
      <c r="K76" s="1"/>
      <c r="L76" s="1"/>
      <c r="M76" s="1"/>
      <c r="N76" s="1"/>
      <c r="O76" s="1"/>
      <c r="P76" s="1"/>
      <c r="Q76" s="1"/>
      <c r="R76" s="1"/>
      <c r="S76" s="1"/>
      <c r="T76" s="1"/>
      <c r="U76" s="1"/>
      <c r="V76" s="1"/>
      <c r="W76" s="1"/>
      <c r="X76" s="1"/>
      <c r="Y76" s="1"/>
      <c r="Z76" s="1"/>
      <c r="AA76" s="1"/>
      <c r="AB76" s="1"/>
      <c r="AC76" s="1"/>
    </row>
    <row r="77" spans="2:34">
      <c r="B77" s="1"/>
      <c r="C77" s="1"/>
      <c r="D77" s="1"/>
      <c r="E77" s="1"/>
      <c r="F77" s="1"/>
      <c r="G77" s="1"/>
      <c r="H77" s="170"/>
      <c r="I77" s="170"/>
      <c r="J77" s="1"/>
      <c r="K77" s="1"/>
      <c r="L77" s="1"/>
      <c r="M77" s="1"/>
      <c r="N77" s="1"/>
      <c r="O77" s="1"/>
      <c r="P77" s="1"/>
      <c r="Q77" s="1"/>
      <c r="R77" s="1"/>
      <c r="S77" s="1"/>
      <c r="T77" s="1"/>
      <c r="U77" s="1"/>
      <c r="V77" s="1"/>
      <c r="W77" s="1"/>
      <c r="X77" s="1"/>
      <c r="Y77" s="1"/>
      <c r="Z77" s="1"/>
      <c r="AA77" s="1"/>
      <c r="AB77" s="1"/>
      <c r="AC77" s="1"/>
    </row>
    <row r="78" spans="2:34">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2:3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2:34">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2:29">
      <c r="B81" s="1"/>
      <c r="C81" s="1"/>
      <c r="D81" s="1"/>
      <c r="E81" s="1"/>
      <c r="F81" s="1"/>
      <c r="G81" s="1"/>
      <c r="H81" s="110"/>
      <c r="I81" s="1"/>
      <c r="J81" s="1"/>
      <c r="K81" s="1"/>
      <c r="L81" s="1"/>
      <c r="M81" s="1"/>
      <c r="N81" s="1"/>
      <c r="O81" s="1"/>
      <c r="P81" s="1"/>
      <c r="Q81" s="1"/>
      <c r="R81" s="1"/>
      <c r="S81" s="1"/>
      <c r="T81" s="1"/>
      <c r="U81" s="1"/>
      <c r="V81" s="1"/>
      <c r="W81" s="1"/>
      <c r="X81" s="1"/>
      <c r="Y81" s="1"/>
      <c r="Z81" s="1"/>
      <c r="AA81" s="1"/>
      <c r="AB81" s="1"/>
      <c r="AC81" s="1"/>
    </row>
    <row r="82" spans="2:2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2:29">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2:29">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2:2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2:29">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2:2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2:29">
      <c r="B88" s="1"/>
      <c r="C88" s="1"/>
      <c r="D88" s="1"/>
      <c r="G88" s="1"/>
      <c r="H88" s="1"/>
      <c r="I88" s="1"/>
      <c r="J88" s="1"/>
      <c r="K88" s="1"/>
      <c r="L88" s="1"/>
      <c r="M88" s="1"/>
      <c r="N88" s="1"/>
      <c r="O88" s="1"/>
      <c r="P88" s="1"/>
      <c r="Q88" s="1"/>
      <c r="R88" s="1"/>
      <c r="S88" s="1"/>
      <c r="T88" s="1"/>
      <c r="U88" s="1"/>
      <c r="V88" s="1"/>
      <c r="W88" s="1"/>
      <c r="X88" s="1"/>
      <c r="Y88" s="1"/>
      <c r="Z88" s="1"/>
      <c r="AA88" s="1"/>
      <c r="AB88" s="1"/>
      <c r="AC88" s="1"/>
    </row>
    <row r="89" spans="2:29">
      <c r="B89" s="1"/>
      <c r="C89" s="1"/>
      <c r="D89" s="1"/>
      <c r="G89" s="1"/>
      <c r="H89" s="1"/>
      <c r="I89" s="1"/>
      <c r="J89" s="1"/>
      <c r="K89" s="1"/>
      <c r="L89" s="1"/>
      <c r="M89" s="1"/>
      <c r="N89" s="1"/>
      <c r="O89" s="1"/>
      <c r="P89" s="1"/>
      <c r="Q89" s="1"/>
      <c r="R89" s="1"/>
      <c r="S89" s="1"/>
      <c r="T89" s="1"/>
      <c r="U89" s="1"/>
      <c r="V89" s="1"/>
      <c r="W89" s="1"/>
      <c r="X89" s="1"/>
      <c r="Y89" s="1"/>
      <c r="Z89" s="1"/>
      <c r="AA89" s="1"/>
      <c r="AB89" s="1"/>
      <c r="AC89" s="1"/>
    </row>
    <row r="90" spans="2:29">
      <c r="B90" s="1"/>
      <c r="C90" s="1"/>
      <c r="D90" s="1"/>
      <c r="G90" s="1"/>
      <c r="H90" s="1"/>
      <c r="I90" s="1"/>
      <c r="J90" s="1"/>
      <c r="K90" s="1"/>
      <c r="L90" s="1"/>
      <c r="M90" s="1"/>
      <c r="N90" s="1"/>
      <c r="O90" s="1"/>
      <c r="P90" s="1"/>
      <c r="Q90" s="1"/>
      <c r="R90" s="1"/>
      <c r="S90" s="1"/>
      <c r="T90" s="1"/>
      <c r="U90" s="1"/>
      <c r="V90" s="1"/>
      <c r="W90" s="1"/>
      <c r="X90" s="1"/>
      <c r="Y90" s="1"/>
      <c r="Z90" s="1"/>
      <c r="AA90" s="1"/>
      <c r="AB90" s="1"/>
      <c r="AC90" s="1"/>
    </row>
    <row r="91" spans="2:29">
      <c r="B91" s="1"/>
      <c r="C91" s="1"/>
      <c r="D91" s="1"/>
      <c r="G91" s="1"/>
      <c r="H91" s="1"/>
      <c r="I91" s="1"/>
      <c r="J91" s="1"/>
      <c r="K91" s="1"/>
      <c r="L91" s="1"/>
      <c r="M91" s="1"/>
      <c r="N91" s="1"/>
      <c r="O91" s="1"/>
      <c r="P91" s="1"/>
      <c r="Q91" s="1"/>
      <c r="R91" s="1"/>
      <c r="S91" s="1"/>
      <c r="T91" s="1"/>
      <c r="U91" s="1"/>
      <c r="V91" s="1"/>
      <c r="W91" s="1"/>
      <c r="X91" s="1"/>
      <c r="Y91" s="1"/>
      <c r="Z91" s="1"/>
      <c r="AA91" s="1"/>
      <c r="AB91" s="1"/>
      <c r="AC91" s="1"/>
    </row>
    <row r="92" spans="2:29">
      <c r="B92" s="1"/>
      <c r="C92" s="1"/>
      <c r="D92" s="1"/>
      <c r="G92" s="1"/>
      <c r="H92" s="1"/>
      <c r="I92" s="1"/>
      <c r="J92" s="1"/>
      <c r="K92" s="1"/>
      <c r="L92" s="1"/>
      <c r="M92" s="1"/>
      <c r="N92" s="1"/>
      <c r="O92" s="1"/>
      <c r="P92" s="1"/>
      <c r="Q92" s="1"/>
      <c r="R92" s="1"/>
      <c r="S92" s="1"/>
      <c r="T92" s="1"/>
      <c r="U92" s="1"/>
      <c r="V92" s="1"/>
      <c r="W92" s="1"/>
      <c r="X92" s="1"/>
      <c r="Y92" s="1"/>
      <c r="Z92" s="1"/>
      <c r="AA92" s="1"/>
      <c r="AB92" s="1"/>
      <c r="AC92" s="1"/>
    </row>
    <row r="93" spans="2:29">
      <c r="B93" s="1"/>
      <c r="C93" s="1"/>
      <c r="D93" s="1"/>
      <c r="G93" s="1"/>
      <c r="H93" s="1"/>
      <c r="I93" s="1"/>
      <c r="J93" s="1"/>
      <c r="M93" s="1"/>
      <c r="N93" s="1"/>
      <c r="O93" s="1"/>
      <c r="P93" s="1"/>
      <c r="Q93" s="1"/>
      <c r="R93" s="1"/>
      <c r="S93" s="1"/>
      <c r="T93" s="1"/>
      <c r="U93" s="1"/>
      <c r="V93" s="1"/>
      <c r="W93" s="1"/>
      <c r="X93" s="1"/>
      <c r="Y93" s="1"/>
      <c r="Z93" s="1"/>
      <c r="AA93" s="1"/>
      <c r="AB93" s="1"/>
      <c r="AC93" s="1"/>
    </row>
    <row r="94" spans="2:29">
      <c r="B94" s="1"/>
      <c r="C94" s="1"/>
      <c r="D94" s="1"/>
      <c r="G94" s="1"/>
      <c r="H94" s="1"/>
      <c r="I94" s="1"/>
      <c r="J94" s="1"/>
      <c r="M94" s="1"/>
      <c r="N94" s="1"/>
      <c r="O94" s="1"/>
      <c r="P94" s="1"/>
      <c r="Q94" s="1"/>
      <c r="R94" s="1"/>
      <c r="S94" s="1"/>
      <c r="T94" s="1"/>
      <c r="U94" s="1"/>
      <c r="V94" s="1"/>
      <c r="W94" s="1"/>
      <c r="X94" s="1"/>
      <c r="Y94" s="1"/>
      <c r="Z94" s="1"/>
      <c r="AA94" s="1"/>
      <c r="AB94" s="1"/>
      <c r="AC94" s="1"/>
    </row>
    <row r="95" spans="2:29">
      <c r="B95" s="1"/>
      <c r="C95" s="1"/>
      <c r="D95" s="1"/>
      <c r="G95" s="1"/>
      <c r="H95" s="1"/>
      <c r="I95" s="1"/>
      <c r="J95" s="1"/>
      <c r="M95" s="1"/>
      <c r="N95" s="1"/>
      <c r="O95" s="1"/>
      <c r="P95" s="1"/>
      <c r="Q95" s="1"/>
      <c r="R95" s="1"/>
      <c r="S95" s="1"/>
      <c r="T95" s="1"/>
      <c r="U95" s="1"/>
      <c r="V95" s="1"/>
      <c r="W95" s="1"/>
      <c r="X95" s="1"/>
      <c r="Y95" s="1"/>
      <c r="Z95" s="1"/>
      <c r="AA95" s="1"/>
      <c r="AB95" s="1"/>
      <c r="AC95" s="1"/>
    </row>
    <row r="96" spans="2:29">
      <c r="B96" s="1"/>
      <c r="C96" s="1"/>
      <c r="D96" s="1"/>
      <c r="H96" s="1"/>
      <c r="I96" s="1"/>
    </row>
    <row r="97" spans="2:9">
      <c r="B97" s="1"/>
      <c r="C97" s="1"/>
      <c r="D97" s="1"/>
      <c r="H97" s="1"/>
      <c r="I97" s="1"/>
    </row>
    <row r="98" spans="2:9">
      <c r="B98" s="1"/>
      <c r="C98" s="1"/>
      <c r="D98" s="1"/>
      <c r="H98" s="1"/>
      <c r="I98" s="1"/>
    </row>
    <row r="99" spans="2:9">
      <c r="B99" s="1"/>
      <c r="C99" s="1"/>
      <c r="H99" s="1"/>
      <c r="I99" s="1"/>
    </row>
    <row r="100" spans="2:9">
      <c r="B100" s="1"/>
      <c r="C100" s="1"/>
      <c r="H100" s="1"/>
      <c r="I100" s="1"/>
    </row>
    <row r="101" spans="2:9">
      <c r="B101" s="1"/>
      <c r="C101" s="1"/>
      <c r="H101" s="1"/>
      <c r="I101" s="1"/>
    </row>
    <row r="102" spans="2:9">
      <c r="B102" s="1"/>
      <c r="C102" s="1"/>
      <c r="H102" s="1"/>
      <c r="I102" s="1"/>
    </row>
    <row r="103" spans="2:9">
      <c r="B103" s="1"/>
      <c r="C103" s="1"/>
      <c r="H103" s="1"/>
      <c r="I103" s="1"/>
    </row>
    <row r="104" spans="2:9">
      <c r="B104" s="1"/>
      <c r="C104" s="1"/>
      <c r="H104" s="1"/>
      <c r="I104" s="1"/>
    </row>
    <row r="105" spans="2:9">
      <c r="B105" s="1"/>
      <c r="C105" s="1"/>
    </row>
    <row r="106" spans="2:9">
      <c r="B106" s="1"/>
      <c r="C106" s="1"/>
    </row>
    <row r="107" spans="2:9">
      <c r="B107" s="1"/>
      <c r="C107" s="1"/>
    </row>
  </sheetData>
  <sortState xmlns:xlrd2="http://schemas.microsoft.com/office/spreadsheetml/2017/richdata2" ref="H4:I63">
    <sortCondition ref="H4:H63"/>
  </sortState>
  <mergeCells count="4">
    <mergeCell ref="N2:Q2"/>
    <mergeCell ref="B2:F2"/>
    <mergeCell ref="H2:L2"/>
    <mergeCell ref="N5:Q7"/>
  </mergeCells>
  <hyperlinks>
    <hyperlink ref="B1" location="'Table of Contents'!A1" display="Return to Table of Contents" xr:uid="{6DF9BD67-0F9E-4E22-B376-F5BE0CC0B6BD}"/>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93" zoomScaleNormal="93" workbookViewId="0">
      <selection activeCell="H28" sqref="H28"/>
    </sheetView>
  </sheetViews>
  <sheetFormatPr defaultRowHeight="14.25"/>
  <cols>
    <col min="1" max="1" width="22.1328125" customWidth="1"/>
    <col min="2" max="2" width="33" customWidth="1"/>
    <col min="3" max="3" width="16.59765625" customWidth="1"/>
    <col min="4" max="4" width="15.265625" customWidth="1"/>
    <col min="5" max="5" width="14.3984375" customWidth="1"/>
    <col min="6" max="6" width="12.73046875" customWidth="1"/>
    <col min="7" max="7" width="19.86328125" bestFit="1" customWidth="1"/>
    <col min="8" max="8" width="13.1328125" bestFit="1" customWidth="1"/>
    <col min="9" max="9" width="20.265625" bestFit="1" customWidth="1"/>
    <col min="10" max="10" width="14.59765625" bestFit="1" customWidth="1"/>
    <col min="12" max="12" width="12.1328125" customWidth="1"/>
    <col min="13" max="13" width="14.3984375" bestFit="1" customWidth="1"/>
    <col min="14" max="14" width="14.1328125" customWidth="1"/>
  </cols>
  <sheetData>
    <row r="1" spans="1:9" ht="16.899999999999999">
      <c r="A1" s="352" t="s">
        <v>239</v>
      </c>
      <c r="B1" s="352"/>
    </row>
    <row r="5" spans="1:9">
      <c r="B5" s="66" t="s">
        <v>206</v>
      </c>
      <c r="C5" s="68" t="s">
        <v>207</v>
      </c>
      <c r="D5" s="68" t="s">
        <v>208</v>
      </c>
      <c r="G5" s="66" t="s">
        <v>46</v>
      </c>
      <c r="H5" s="71" t="s">
        <v>207</v>
      </c>
      <c r="I5" s="71" t="s">
        <v>208</v>
      </c>
    </row>
    <row r="6" spans="1:9">
      <c r="B6" s="62" t="s">
        <v>109</v>
      </c>
      <c r="C6" s="84">
        <v>323</v>
      </c>
      <c r="D6" s="84">
        <v>364</v>
      </c>
      <c r="G6" s="62" t="s">
        <v>161</v>
      </c>
      <c r="H6" s="85">
        <v>3101</v>
      </c>
      <c r="I6" s="85">
        <v>3847</v>
      </c>
    </row>
    <row r="7" spans="1:9">
      <c r="B7" s="62" t="s">
        <v>110</v>
      </c>
      <c r="C7" s="84">
        <v>29535</v>
      </c>
      <c r="D7" s="84">
        <v>33438</v>
      </c>
      <c r="G7" s="62" t="s">
        <v>155</v>
      </c>
      <c r="H7" s="85">
        <v>1567</v>
      </c>
      <c r="I7" s="85">
        <v>2659</v>
      </c>
    </row>
    <row r="8" spans="1:9">
      <c r="B8" s="62" t="s">
        <v>111</v>
      </c>
      <c r="C8" s="84">
        <v>5524</v>
      </c>
      <c r="D8" s="84">
        <v>6526</v>
      </c>
      <c r="G8" s="62" t="s">
        <v>156</v>
      </c>
      <c r="H8" s="85">
        <v>7593</v>
      </c>
      <c r="I8" s="85">
        <v>8344</v>
      </c>
    </row>
    <row r="9" spans="1:9">
      <c r="B9" s="62" t="s">
        <v>149</v>
      </c>
      <c r="C9" s="84">
        <v>38217</v>
      </c>
      <c r="D9" s="84">
        <v>43359</v>
      </c>
      <c r="G9" s="62" t="s">
        <v>157</v>
      </c>
      <c r="H9" s="85">
        <v>21656</v>
      </c>
      <c r="I9" s="85">
        <v>24895</v>
      </c>
    </row>
    <row r="10" spans="1:9">
      <c r="B10" s="62" t="s">
        <v>112</v>
      </c>
      <c r="C10" s="84">
        <v>7383</v>
      </c>
      <c r="D10" s="84">
        <v>7785</v>
      </c>
      <c r="G10" s="62" t="s">
        <v>158</v>
      </c>
      <c r="H10" s="85">
        <v>15473</v>
      </c>
      <c r="I10" s="85">
        <v>17210</v>
      </c>
    </row>
    <row r="11" spans="1:9">
      <c r="B11" s="62" t="s">
        <v>113</v>
      </c>
      <c r="C11" s="84">
        <v>14451</v>
      </c>
      <c r="D11" s="84">
        <v>14801</v>
      </c>
      <c r="G11" s="62" t="s">
        <v>159</v>
      </c>
      <c r="H11" s="85">
        <v>11184</v>
      </c>
      <c r="I11" s="85">
        <v>12154</v>
      </c>
    </row>
    <row r="12" spans="1:9">
      <c r="B12" s="62" t="s">
        <v>114</v>
      </c>
      <c r="C12" s="84">
        <v>14360</v>
      </c>
      <c r="D12" s="84">
        <v>22712</v>
      </c>
      <c r="G12" s="62" t="s">
        <v>160</v>
      </c>
      <c r="H12" s="85">
        <v>14785</v>
      </c>
      <c r="I12" s="85">
        <v>17330</v>
      </c>
    </row>
    <row r="13" spans="1:9">
      <c r="B13" s="69" t="s">
        <v>187</v>
      </c>
      <c r="C13" s="70">
        <f>SUM(C6:C12)</f>
        <v>109793</v>
      </c>
      <c r="D13" s="70">
        <f>SUM(D6:D12)</f>
        <v>128985</v>
      </c>
      <c r="G13" s="62" t="s">
        <v>47</v>
      </c>
      <c r="H13" s="85">
        <v>10571</v>
      </c>
      <c r="I13" s="85">
        <v>14203</v>
      </c>
    </row>
    <row r="14" spans="1:9">
      <c r="G14" s="62" t="s">
        <v>128</v>
      </c>
      <c r="H14" s="85">
        <v>23863</v>
      </c>
      <c r="I14" s="85">
        <v>28343</v>
      </c>
    </row>
    <row r="15" spans="1:9">
      <c r="G15" s="69" t="s">
        <v>187</v>
      </c>
      <c r="H15" s="72">
        <f>SUM(H6:H14)</f>
        <v>109793</v>
      </c>
      <c r="I15" s="72">
        <f>SUM(I6:I14)</f>
        <v>128985</v>
      </c>
    </row>
    <row r="19" spans="2:4">
      <c r="B19" s="63" t="s">
        <v>209</v>
      </c>
      <c r="C19" s="68" t="s">
        <v>207</v>
      </c>
      <c r="D19" s="68" t="s">
        <v>208</v>
      </c>
    </row>
    <row r="20" spans="2:4">
      <c r="B20" s="73" t="s">
        <v>42</v>
      </c>
      <c r="C20" s="84">
        <v>35663</v>
      </c>
      <c r="D20" s="84">
        <v>47875</v>
      </c>
    </row>
    <row r="21" spans="2:4">
      <c r="B21" s="73" t="s">
        <v>43</v>
      </c>
      <c r="C21" s="84">
        <v>1130</v>
      </c>
      <c r="D21" s="84">
        <v>1299</v>
      </c>
    </row>
    <row r="22" spans="2:4">
      <c r="B22" s="73" t="s">
        <v>44</v>
      </c>
      <c r="C22" s="84">
        <v>11228</v>
      </c>
      <c r="D22" s="84">
        <v>14770</v>
      </c>
    </row>
    <row r="23" spans="2:4">
      <c r="B23" s="73" t="s">
        <v>45</v>
      </c>
      <c r="C23" s="84">
        <v>61772</v>
      </c>
      <c r="D23" s="84">
        <v>65041</v>
      </c>
    </row>
    <row r="24" spans="2:4">
      <c r="B24" s="74" t="s">
        <v>187</v>
      </c>
      <c r="C24" s="70">
        <f>SUM(C20:C23)</f>
        <v>109793</v>
      </c>
      <c r="D24" s="70">
        <f>SUM(D20:D23)</f>
        <v>128985</v>
      </c>
    </row>
  </sheetData>
  <mergeCells count="1">
    <mergeCell ref="A1:B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B546-E26A-4CD4-A26A-5EAD1AC79B06}">
  <dimension ref="A1:AE153"/>
  <sheetViews>
    <sheetView workbookViewId="0"/>
  </sheetViews>
  <sheetFormatPr defaultRowHeight="14.25"/>
  <cols>
    <col min="2" max="2" width="19.53125" customWidth="1"/>
    <col min="3" max="12" width="14.33203125" customWidth="1"/>
  </cols>
  <sheetData>
    <row r="1" spans="1:29" ht="14.65" thickBot="1">
      <c r="A1" s="1"/>
      <c r="B1" s="150" t="s">
        <v>365</v>
      </c>
      <c r="D1" s="1"/>
      <c r="E1" s="1"/>
      <c r="F1" s="1"/>
      <c r="G1" s="1"/>
      <c r="H1" s="1"/>
      <c r="I1" s="1"/>
      <c r="J1" s="1"/>
      <c r="K1" s="1"/>
      <c r="L1" s="1"/>
      <c r="M1" s="1"/>
      <c r="N1" s="1"/>
      <c r="O1" s="1"/>
      <c r="P1" s="1"/>
      <c r="Q1" s="1"/>
      <c r="R1" s="1"/>
      <c r="S1" s="1"/>
      <c r="T1" s="1"/>
      <c r="U1" s="1"/>
      <c r="V1" s="1"/>
      <c r="W1" s="1"/>
      <c r="X1" s="1"/>
      <c r="Y1" s="1"/>
      <c r="Z1" s="1"/>
      <c r="AA1" s="1"/>
      <c r="AB1" s="1"/>
      <c r="AC1" s="1"/>
    </row>
    <row r="2" spans="1:29" ht="15.75">
      <c r="A2" s="1"/>
      <c r="B2" s="353" t="s">
        <v>426</v>
      </c>
      <c r="C2" s="354"/>
      <c r="D2" s="354"/>
      <c r="E2" s="354"/>
      <c r="F2" s="354"/>
      <c r="G2" s="354"/>
      <c r="H2" s="354"/>
      <c r="I2" s="355"/>
      <c r="J2" s="1"/>
      <c r="K2" s="1"/>
      <c r="L2" s="1"/>
      <c r="M2" s="1"/>
      <c r="N2" s="1"/>
      <c r="O2" s="1"/>
      <c r="P2" s="1"/>
      <c r="Q2" s="1"/>
      <c r="R2" s="1"/>
      <c r="S2" s="1"/>
      <c r="T2" s="1"/>
      <c r="U2" s="1"/>
      <c r="V2" s="1"/>
      <c r="W2" s="1"/>
      <c r="X2" s="1"/>
      <c r="Y2" s="1"/>
      <c r="Z2" s="1"/>
      <c r="AA2" s="1"/>
      <c r="AB2" s="1"/>
      <c r="AC2" s="1"/>
    </row>
    <row r="3" spans="1:29">
      <c r="A3" s="1"/>
      <c r="B3" s="256" t="s">
        <v>278</v>
      </c>
      <c r="C3" s="254" t="s">
        <v>425</v>
      </c>
      <c r="D3" s="254" t="s">
        <v>408</v>
      </c>
      <c r="E3" s="254" t="s">
        <v>427</v>
      </c>
      <c r="F3" s="254" t="s">
        <v>428</v>
      </c>
      <c r="G3" s="254" t="s">
        <v>429</v>
      </c>
      <c r="H3" s="254" t="s">
        <v>430</v>
      </c>
      <c r="I3" s="257" t="s">
        <v>431</v>
      </c>
      <c r="J3" s="1"/>
      <c r="K3" s="1"/>
      <c r="L3" s="1"/>
      <c r="M3" s="1"/>
      <c r="N3" s="1"/>
      <c r="O3" s="1"/>
      <c r="P3" s="1"/>
      <c r="Q3" s="1"/>
      <c r="R3" s="1"/>
      <c r="S3" s="1"/>
      <c r="T3" s="1"/>
      <c r="U3" s="1"/>
      <c r="V3" s="1"/>
      <c r="W3" s="1"/>
      <c r="X3" s="1"/>
      <c r="Y3" s="1"/>
      <c r="Z3" s="1"/>
      <c r="AA3" s="1"/>
      <c r="AB3" s="1"/>
      <c r="AC3" s="1"/>
    </row>
    <row r="4" spans="1:29" ht="14.25" customHeight="1">
      <c r="A4" s="1"/>
      <c r="B4" s="258" t="s">
        <v>82</v>
      </c>
      <c r="C4" s="255">
        <v>12</v>
      </c>
      <c r="D4" s="255">
        <v>11</v>
      </c>
      <c r="E4" s="255">
        <v>14</v>
      </c>
      <c r="F4" s="255">
        <v>9</v>
      </c>
      <c r="G4" s="255">
        <v>10</v>
      </c>
      <c r="H4" s="255">
        <v>7</v>
      </c>
      <c r="I4" s="259">
        <f>SUM(C4:H4)</f>
        <v>63</v>
      </c>
      <c r="J4" s="1"/>
      <c r="K4" s="1"/>
      <c r="L4" s="1"/>
      <c r="M4" s="1"/>
      <c r="N4" s="1"/>
      <c r="O4" s="1"/>
      <c r="P4" s="1"/>
      <c r="Q4" s="1"/>
      <c r="R4" s="1"/>
      <c r="S4" s="1"/>
      <c r="T4" s="1"/>
      <c r="U4" s="1"/>
      <c r="V4" s="1"/>
      <c r="W4" s="1"/>
      <c r="X4" s="1"/>
      <c r="Y4" s="1"/>
      <c r="Z4" s="1"/>
      <c r="AA4" s="1"/>
      <c r="AB4" s="1"/>
      <c r="AC4" s="1"/>
    </row>
    <row r="5" spans="1:29">
      <c r="A5" s="1"/>
      <c r="B5" s="258" t="s">
        <v>279</v>
      </c>
      <c r="C5" s="255">
        <v>67</v>
      </c>
      <c r="D5" s="255">
        <v>67</v>
      </c>
      <c r="E5" s="255">
        <v>80</v>
      </c>
      <c r="F5" s="255">
        <v>71</v>
      </c>
      <c r="G5" s="255">
        <v>101</v>
      </c>
      <c r="H5" s="255">
        <v>44</v>
      </c>
      <c r="I5" s="259">
        <f t="shared" ref="I5:I9" si="0">SUM(C5:H5)</f>
        <v>430</v>
      </c>
      <c r="J5" s="1"/>
      <c r="K5" s="1"/>
      <c r="L5" s="1"/>
      <c r="M5" s="1"/>
      <c r="N5" s="1"/>
      <c r="O5" s="1"/>
      <c r="P5" s="1"/>
      <c r="Q5" s="1"/>
      <c r="R5" s="1"/>
      <c r="S5" s="1"/>
      <c r="T5" s="1"/>
      <c r="U5" s="1"/>
      <c r="V5" s="1"/>
      <c r="W5" s="1"/>
      <c r="X5" s="1"/>
      <c r="Y5" s="1"/>
      <c r="Z5" s="1"/>
      <c r="AA5" s="1"/>
      <c r="AB5" s="1"/>
      <c r="AC5" s="1"/>
    </row>
    <row r="6" spans="1:29">
      <c r="A6" s="1"/>
      <c r="B6" s="258" t="s">
        <v>90</v>
      </c>
      <c r="C6" s="255">
        <v>399</v>
      </c>
      <c r="D6" s="255">
        <v>327</v>
      </c>
      <c r="E6" s="255">
        <v>348</v>
      </c>
      <c r="F6" s="255">
        <v>353</v>
      </c>
      <c r="G6" s="255">
        <v>370</v>
      </c>
      <c r="H6" s="255">
        <v>300</v>
      </c>
      <c r="I6" s="259">
        <f t="shared" si="0"/>
        <v>2097</v>
      </c>
      <c r="J6" s="1"/>
      <c r="K6" s="1"/>
      <c r="L6" s="1"/>
      <c r="M6" s="1"/>
      <c r="N6" s="1"/>
      <c r="O6" s="1"/>
      <c r="P6" s="1"/>
      <c r="Q6" s="1"/>
      <c r="R6" s="1"/>
      <c r="S6" s="1"/>
      <c r="T6" s="1"/>
      <c r="U6" s="1"/>
      <c r="V6" s="1"/>
      <c r="W6" s="1"/>
      <c r="X6" s="1"/>
      <c r="Y6" s="1"/>
      <c r="Z6" s="1"/>
      <c r="AA6" s="1"/>
      <c r="AB6" s="1"/>
      <c r="AC6" s="1"/>
    </row>
    <row r="7" spans="1:29">
      <c r="A7" s="1"/>
      <c r="B7" s="258" t="s">
        <v>93</v>
      </c>
      <c r="C7" s="255">
        <v>2568</v>
      </c>
      <c r="D7" s="255">
        <v>2520</v>
      </c>
      <c r="E7" s="255">
        <v>2384</v>
      </c>
      <c r="F7" s="255">
        <v>2191</v>
      </c>
      <c r="G7" s="255">
        <v>2632</v>
      </c>
      <c r="H7" s="255">
        <v>2511</v>
      </c>
      <c r="I7" s="259">
        <f t="shared" si="0"/>
        <v>14806</v>
      </c>
      <c r="J7" s="1"/>
      <c r="K7" s="1"/>
      <c r="L7" s="1"/>
      <c r="M7" s="1"/>
      <c r="N7" s="1"/>
      <c r="O7" s="1"/>
      <c r="P7" s="1"/>
      <c r="Q7" s="1"/>
      <c r="R7" s="1"/>
      <c r="S7" s="1"/>
      <c r="T7" s="1"/>
      <c r="U7" s="1"/>
      <c r="V7" s="1"/>
      <c r="W7" s="1"/>
      <c r="X7" s="1"/>
      <c r="Y7" s="1"/>
      <c r="Z7" s="1"/>
      <c r="AA7" s="1"/>
      <c r="AB7" s="1"/>
      <c r="AC7" s="1"/>
    </row>
    <row r="8" spans="1:29">
      <c r="A8" s="1"/>
      <c r="B8" s="258" t="s">
        <v>103</v>
      </c>
      <c r="C8" s="255">
        <v>436</v>
      </c>
      <c r="D8" s="255">
        <v>396</v>
      </c>
      <c r="E8" s="255">
        <v>329</v>
      </c>
      <c r="F8" s="255">
        <v>321</v>
      </c>
      <c r="G8" s="255">
        <v>377</v>
      </c>
      <c r="H8" s="255">
        <v>376</v>
      </c>
      <c r="I8" s="259">
        <f t="shared" si="0"/>
        <v>2235</v>
      </c>
      <c r="J8" s="1"/>
      <c r="K8" s="1"/>
      <c r="L8" s="1"/>
      <c r="M8" s="1"/>
      <c r="N8" s="1"/>
      <c r="O8" s="1"/>
      <c r="P8" s="1"/>
      <c r="Q8" s="1"/>
      <c r="R8" s="1"/>
      <c r="S8" s="1"/>
      <c r="T8" s="1"/>
      <c r="U8" s="1"/>
      <c r="V8" s="1"/>
      <c r="W8" s="1"/>
      <c r="X8" s="1"/>
      <c r="Y8" s="1"/>
      <c r="Z8" s="1"/>
      <c r="AA8" s="1"/>
      <c r="AB8" s="1"/>
      <c r="AC8" s="1"/>
    </row>
    <row r="9" spans="1:29" ht="14.65" thickBot="1">
      <c r="A9" s="1"/>
      <c r="B9" s="260" t="s">
        <v>144</v>
      </c>
      <c r="C9" s="261">
        <v>3482</v>
      </c>
      <c r="D9" s="261">
        <v>3321</v>
      </c>
      <c r="E9" s="261">
        <v>3155</v>
      </c>
      <c r="F9" s="261">
        <v>2945</v>
      </c>
      <c r="G9" s="261">
        <v>3490</v>
      </c>
      <c r="H9" s="261">
        <v>3238</v>
      </c>
      <c r="I9" s="262">
        <f t="shared" si="0"/>
        <v>19631</v>
      </c>
      <c r="J9" s="1"/>
      <c r="K9" s="1"/>
      <c r="L9" s="1"/>
      <c r="M9" s="1"/>
      <c r="N9" s="1"/>
      <c r="O9" s="1"/>
      <c r="P9" s="1"/>
      <c r="Q9" s="1"/>
      <c r="R9" s="1"/>
      <c r="S9" s="1"/>
      <c r="T9" s="1"/>
      <c r="U9" s="1"/>
      <c r="V9" s="1"/>
      <c r="W9" s="1"/>
      <c r="X9" s="1"/>
      <c r="Y9" s="1"/>
      <c r="Z9" s="1"/>
      <c r="AA9" s="1"/>
      <c r="AB9" s="1"/>
      <c r="AC9" s="1"/>
    </row>
    <row r="10" spans="1:29">
      <c r="A10" s="1"/>
      <c r="B10" s="116" t="s">
        <v>449</v>
      </c>
      <c r="H10" s="1"/>
      <c r="I10" s="1"/>
      <c r="J10" s="1"/>
      <c r="K10" s="1"/>
      <c r="L10" s="1"/>
      <c r="M10" s="1"/>
      <c r="N10" s="1"/>
      <c r="O10" s="1"/>
      <c r="P10" s="1"/>
      <c r="Q10" s="1"/>
      <c r="R10" s="1"/>
      <c r="S10" s="1"/>
      <c r="T10" s="1"/>
      <c r="U10" s="1"/>
      <c r="V10" s="1"/>
      <c r="W10" s="1"/>
      <c r="X10" s="1"/>
      <c r="Y10" s="1"/>
      <c r="Z10" s="1"/>
      <c r="AA10" s="1"/>
      <c r="AB10" s="1"/>
      <c r="AC10" s="1"/>
    </row>
    <row r="11" spans="1:29">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1:29" ht="15.75">
      <c r="A12" s="1"/>
      <c r="B12" s="253" t="s">
        <v>287</v>
      </c>
      <c r="C12" s="22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c r="A13" s="1"/>
      <c r="B13" s="125" t="s">
        <v>278</v>
      </c>
      <c r="C13" s="124" t="s">
        <v>56</v>
      </c>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ht="15" customHeight="1">
      <c r="A14" s="1"/>
      <c r="B14" s="13" t="s">
        <v>306</v>
      </c>
      <c r="C14" s="200">
        <v>0</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15" customHeight="1">
      <c r="A15" s="1"/>
      <c r="B15" s="13" t="s">
        <v>409</v>
      </c>
      <c r="C15" s="200">
        <v>0</v>
      </c>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5" customHeight="1">
      <c r="A16" s="1"/>
      <c r="B16" s="13" t="s">
        <v>65</v>
      </c>
      <c r="C16" s="200">
        <v>7</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ht="15" customHeight="1">
      <c r="A17" s="1"/>
      <c r="B17" s="13" t="s">
        <v>66</v>
      </c>
      <c r="C17" s="200">
        <v>154</v>
      </c>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5" customHeight="1">
      <c r="A18" s="1"/>
      <c r="B18" s="13" t="s">
        <v>68</v>
      </c>
      <c r="C18" s="200">
        <v>218</v>
      </c>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15" customHeight="1">
      <c r="A19" s="1"/>
      <c r="B19" s="13" t="s">
        <v>105</v>
      </c>
      <c r="C19" s="200">
        <v>1</v>
      </c>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15" customHeight="1">
      <c r="A20" s="1"/>
      <c r="B20" s="13" t="s">
        <v>410</v>
      </c>
      <c r="C20" s="200">
        <v>0</v>
      </c>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15" customHeight="1">
      <c r="A21" s="1"/>
      <c r="B21" s="13" t="s">
        <v>69</v>
      </c>
      <c r="C21" s="200">
        <v>6</v>
      </c>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15" customHeight="1">
      <c r="A22" s="1"/>
      <c r="B22" s="13" t="s">
        <v>307</v>
      </c>
      <c r="C22" s="200">
        <v>11</v>
      </c>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5" customHeight="1">
      <c r="A23" s="1"/>
      <c r="B23" s="13" t="s">
        <v>70</v>
      </c>
      <c r="C23" s="200">
        <v>1</v>
      </c>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5" customHeight="1">
      <c r="A24" s="1"/>
      <c r="B24" s="13" t="s">
        <v>71</v>
      </c>
      <c r="C24" s="200">
        <v>57</v>
      </c>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5" customHeight="1">
      <c r="A25" s="1"/>
      <c r="B25" s="13" t="s">
        <v>308</v>
      </c>
      <c r="C25" s="200">
        <v>171</v>
      </c>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5" customHeight="1">
      <c r="A26" s="1"/>
      <c r="B26" s="13" t="s">
        <v>411</v>
      </c>
      <c r="C26" s="200">
        <v>0</v>
      </c>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c r="A27" s="1"/>
      <c r="B27" s="13" t="s">
        <v>309</v>
      </c>
      <c r="C27" s="200">
        <v>11</v>
      </c>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c r="A28" s="1"/>
      <c r="B28" s="13" t="s">
        <v>310</v>
      </c>
      <c r="C28" s="200">
        <v>1</v>
      </c>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c r="A29" s="1"/>
      <c r="B29" s="13" t="s">
        <v>270</v>
      </c>
      <c r="C29" s="200">
        <v>1</v>
      </c>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c r="A30" s="1"/>
      <c r="B30" s="13" t="s">
        <v>150</v>
      </c>
      <c r="C30" s="200">
        <v>33</v>
      </c>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5" customHeight="1">
      <c r="A31" s="1"/>
      <c r="B31" s="13" t="s">
        <v>412</v>
      </c>
      <c r="C31" s="200">
        <v>0</v>
      </c>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5" customHeight="1">
      <c r="A32" s="1"/>
      <c r="B32" s="13" t="s">
        <v>75</v>
      </c>
      <c r="C32" s="200">
        <v>116</v>
      </c>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5" customHeight="1">
      <c r="A33" s="1"/>
      <c r="B33" s="13" t="s">
        <v>76</v>
      </c>
      <c r="C33" s="200">
        <v>55</v>
      </c>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5" customHeight="1">
      <c r="A34" s="1"/>
      <c r="B34" s="13" t="s">
        <v>311</v>
      </c>
      <c r="C34" s="200">
        <v>0</v>
      </c>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5" customHeight="1">
      <c r="A35" s="1"/>
      <c r="B35" s="13" t="s">
        <v>152</v>
      </c>
      <c r="C35" s="200">
        <v>1</v>
      </c>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ustomHeight="1">
      <c r="A36" s="1"/>
      <c r="B36" s="13" t="s">
        <v>250</v>
      </c>
      <c r="C36" s="200">
        <v>0</v>
      </c>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ustomHeight="1">
      <c r="A37" s="1"/>
      <c r="B37" s="13" t="s">
        <v>77</v>
      </c>
      <c r="C37" s="200">
        <v>2</v>
      </c>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ustomHeight="1">
      <c r="A38" s="1"/>
      <c r="B38" s="13" t="s">
        <v>312</v>
      </c>
      <c r="C38" s="200">
        <v>37</v>
      </c>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ustomHeight="1">
      <c r="A39" s="1"/>
      <c r="B39" s="13" t="s">
        <v>78</v>
      </c>
      <c r="C39" s="200">
        <v>28</v>
      </c>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ustomHeight="1">
      <c r="A40" s="1"/>
      <c r="B40" s="13" t="s">
        <v>79</v>
      </c>
      <c r="C40" s="200">
        <v>4</v>
      </c>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ustomHeight="1">
      <c r="A41" s="1"/>
      <c r="B41" s="13" t="s">
        <v>273</v>
      </c>
      <c r="C41" s="200">
        <v>1</v>
      </c>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ustomHeight="1">
      <c r="A42" s="1"/>
      <c r="B42" s="13" t="s">
        <v>271</v>
      </c>
      <c r="C42" s="200">
        <v>2</v>
      </c>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ustomHeight="1">
      <c r="A43" s="1"/>
      <c r="B43" s="13" t="s">
        <v>80</v>
      </c>
      <c r="C43" s="200">
        <v>6</v>
      </c>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ustomHeight="1">
      <c r="A44" s="1"/>
      <c r="B44" s="13" t="s">
        <v>272</v>
      </c>
      <c r="C44" s="200">
        <v>0</v>
      </c>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c r="A45" s="1"/>
      <c r="B45" s="13" t="s">
        <v>81</v>
      </c>
      <c r="C45" s="200">
        <v>30</v>
      </c>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ustomHeight="1">
      <c r="A46" s="1"/>
      <c r="B46" s="13" t="s">
        <v>413</v>
      </c>
      <c r="C46" s="200">
        <v>0</v>
      </c>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ustomHeight="1">
      <c r="A47" s="1"/>
      <c r="B47" s="13" t="s">
        <v>313</v>
      </c>
      <c r="C47" s="200">
        <v>53</v>
      </c>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ustomHeight="1">
      <c r="A48" s="1"/>
      <c r="B48" s="13" t="s">
        <v>414</v>
      </c>
      <c r="C48" s="200">
        <v>1</v>
      </c>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ustomHeight="1">
      <c r="A49" s="1"/>
      <c r="B49" s="13" t="s">
        <v>415</v>
      </c>
      <c r="C49" s="200">
        <v>76</v>
      </c>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ustomHeight="1">
      <c r="A50" s="1"/>
      <c r="B50" s="13" t="s">
        <v>314</v>
      </c>
      <c r="C50" s="200">
        <v>6</v>
      </c>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ustomHeight="1">
      <c r="A51" s="1"/>
      <c r="B51" s="13" t="s">
        <v>82</v>
      </c>
      <c r="C51" s="200">
        <v>149</v>
      </c>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ustomHeight="1">
      <c r="A52" s="1"/>
      <c r="B52" s="13" t="s">
        <v>416</v>
      </c>
      <c r="C52" s="200">
        <v>1</v>
      </c>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ustomHeight="1">
      <c r="A53" s="1"/>
      <c r="B53" s="13" t="s">
        <v>83</v>
      </c>
      <c r="C53" s="200">
        <v>11</v>
      </c>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ustomHeight="1">
      <c r="A54" s="1"/>
      <c r="B54" s="13" t="s">
        <v>315</v>
      </c>
      <c r="C54" s="200">
        <v>10</v>
      </c>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ustomHeight="1">
      <c r="A55" s="1"/>
      <c r="B55" s="13" t="s">
        <v>316</v>
      </c>
      <c r="C55" s="200">
        <v>11</v>
      </c>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ustomHeight="1">
      <c r="A56" s="1"/>
      <c r="B56" s="13" t="s">
        <v>279</v>
      </c>
      <c r="C56" s="200">
        <v>454</v>
      </c>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ustomHeight="1">
      <c r="A57" s="1"/>
      <c r="B57" s="13" t="s">
        <v>417</v>
      </c>
      <c r="C57" s="200">
        <v>0</v>
      </c>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ustomHeight="1">
      <c r="A58" s="1"/>
      <c r="B58" s="13" t="s">
        <v>418</v>
      </c>
      <c r="C58" s="200">
        <v>30</v>
      </c>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ustomHeight="1">
      <c r="A59" s="1"/>
      <c r="B59" s="13" t="s">
        <v>253</v>
      </c>
      <c r="C59" s="200">
        <v>0</v>
      </c>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ustomHeight="1">
      <c r="A60" s="1"/>
      <c r="B60" s="13" t="s">
        <v>317</v>
      </c>
      <c r="C60" s="200">
        <v>1</v>
      </c>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ustomHeight="1">
      <c r="A61" s="1"/>
      <c r="B61" s="13" t="s">
        <v>318</v>
      </c>
      <c r="C61" s="200">
        <v>8</v>
      </c>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c r="A62" s="1"/>
      <c r="B62" s="13" t="s">
        <v>319</v>
      </c>
      <c r="C62" s="200">
        <v>51</v>
      </c>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c r="A63" s="1"/>
      <c r="B63" s="13" t="s">
        <v>320</v>
      </c>
      <c r="C63" s="200">
        <v>1</v>
      </c>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c r="A64" s="1"/>
      <c r="B64" s="13" t="s">
        <v>84</v>
      </c>
      <c r="C64" s="200">
        <v>14</v>
      </c>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c r="A65" s="1"/>
      <c r="B65" s="13" t="s">
        <v>151</v>
      </c>
      <c r="C65" s="200">
        <v>4</v>
      </c>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c r="A66" s="1"/>
      <c r="B66" s="13" t="s">
        <v>419</v>
      </c>
      <c r="C66" s="200">
        <v>0</v>
      </c>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c r="A67" s="1"/>
      <c r="B67" s="13" t="s">
        <v>86</v>
      </c>
      <c r="C67" s="200">
        <v>1</v>
      </c>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c r="A68" s="1"/>
      <c r="B68" s="13" t="s">
        <v>87</v>
      </c>
      <c r="C68" s="200">
        <v>34</v>
      </c>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c r="A69" s="1"/>
      <c r="B69" s="13" t="s">
        <v>420</v>
      </c>
      <c r="C69" s="200">
        <v>1</v>
      </c>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ustomHeight="1">
      <c r="A70" s="1"/>
      <c r="B70" s="13" t="s">
        <v>88</v>
      </c>
      <c r="C70" s="200">
        <v>137</v>
      </c>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ustomHeight="1">
      <c r="A71" s="1"/>
      <c r="B71" s="13" t="s">
        <v>89</v>
      </c>
      <c r="C71" s="200">
        <v>16</v>
      </c>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ustomHeight="1">
      <c r="A72" s="1"/>
      <c r="B72" s="13" t="s">
        <v>421</v>
      </c>
      <c r="C72" s="200">
        <v>3</v>
      </c>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ustomHeight="1">
      <c r="A73" s="1"/>
      <c r="B73" s="13" t="s">
        <v>90</v>
      </c>
      <c r="C73" s="200">
        <v>267</v>
      </c>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ustomHeight="1">
      <c r="A74" s="1"/>
      <c r="B74" s="13" t="s">
        <v>91</v>
      </c>
      <c r="C74" s="200">
        <v>5</v>
      </c>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ustomHeight="1">
      <c r="A75" s="1"/>
      <c r="B75" s="13" t="s">
        <v>321</v>
      </c>
      <c r="C75" s="200">
        <v>2</v>
      </c>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ustomHeight="1">
      <c r="A76" s="1"/>
      <c r="B76" s="13" t="s">
        <v>92</v>
      </c>
      <c r="C76" s="200">
        <v>127</v>
      </c>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ustomHeight="1">
      <c r="A77" s="1"/>
      <c r="B77" s="13" t="s">
        <v>322</v>
      </c>
      <c r="C77" s="200">
        <v>4</v>
      </c>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ustomHeight="1">
      <c r="A78" s="1"/>
      <c r="B78" s="13" t="s">
        <v>93</v>
      </c>
      <c r="C78" s="200">
        <v>961</v>
      </c>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ustomHeight="1">
      <c r="A79" s="1"/>
      <c r="B79" s="13" t="s">
        <v>323</v>
      </c>
      <c r="C79" s="200">
        <v>1</v>
      </c>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ustomHeight="1">
      <c r="A80" s="1"/>
      <c r="B80" s="13" t="s">
        <v>94</v>
      </c>
      <c r="C80" s="200">
        <v>24</v>
      </c>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31" ht="15" customHeight="1">
      <c r="A81" s="1"/>
      <c r="B81" s="13" t="s">
        <v>95</v>
      </c>
      <c r="C81" s="200">
        <v>59</v>
      </c>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31" ht="15" customHeight="1">
      <c r="A82" s="1"/>
      <c r="B82" s="13" t="s">
        <v>324</v>
      </c>
      <c r="C82" s="200">
        <v>1</v>
      </c>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31" ht="15" customHeight="1">
      <c r="A83" s="1"/>
      <c r="B83" s="13" t="s">
        <v>422</v>
      </c>
      <c r="C83" s="200">
        <v>1</v>
      </c>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31" ht="15" customHeight="1">
      <c r="A84" s="1"/>
      <c r="B84" s="13" t="s">
        <v>97</v>
      </c>
      <c r="C84" s="200">
        <v>24</v>
      </c>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31" ht="15" customHeight="1">
      <c r="A85" s="1"/>
      <c r="B85" s="13" t="s">
        <v>98</v>
      </c>
      <c r="C85" s="200">
        <v>76</v>
      </c>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31" ht="15" customHeight="1">
      <c r="A86" s="1"/>
      <c r="B86" s="13" t="s">
        <v>325</v>
      </c>
      <c r="C86" s="200">
        <v>1</v>
      </c>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31" ht="15" customHeight="1">
      <c r="A87" s="1"/>
      <c r="B87" s="13" t="s">
        <v>276</v>
      </c>
      <c r="C87" s="200">
        <v>2</v>
      </c>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31" ht="15" customHeight="1">
      <c r="A88" s="1"/>
      <c r="B88" s="13" t="s">
        <v>100</v>
      </c>
      <c r="C88" s="200">
        <v>7</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c r="A89" s="1"/>
      <c r="B89" s="13" t="s">
        <v>101</v>
      </c>
      <c r="C89" s="200">
        <v>38</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c r="A90" s="1"/>
      <c r="B90" s="13" t="s">
        <v>102</v>
      </c>
      <c r="C90" s="200">
        <v>13</v>
      </c>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c r="A91" s="1"/>
      <c r="B91" s="13" t="s">
        <v>423</v>
      </c>
      <c r="C91" s="200">
        <v>1</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c r="A92" s="1"/>
      <c r="B92" s="13" t="s">
        <v>103</v>
      </c>
      <c r="C92" s="200">
        <v>336</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c r="A93" s="1"/>
      <c r="B93" s="13" t="s">
        <v>107</v>
      </c>
      <c r="C93" s="200">
        <v>0</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c r="A94" s="1"/>
      <c r="B94" s="13" t="s">
        <v>424</v>
      </c>
      <c r="C94" s="200">
        <v>0</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4.25" customHeight="1">
      <c r="A95" s="1"/>
      <c r="B95" s="139" t="s">
        <v>187</v>
      </c>
      <c r="C95" s="201">
        <f>SUM(C3:C94)</f>
        <v>10941</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43.9" customHeight="1">
      <c r="A96" s="1"/>
      <c r="B96" s="356" t="s">
        <v>457</v>
      </c>
      <c r="C96" s="356"/>
      <c r="D96" s="356"/>
      <c r="E96" s="356"/>
      <c r="F96" s="356"/>
      <c r="G96" s="1"/>
      <c r="H96" s="1"/>
      <c r="I96" s="1"/>
      <c r="J96" s="1"/>
      <c r="K96" s="1"/>
      <c r="L96" s="1"/>
      <c r="M96" s="1"/>
      <c r="N96" s="1"/>
      <c r="O96" s="1"/>
      <c r="P96" s="1"/>
      <c r="Q96" s="1"/>
      <c r="R96" s="1"/>
      <c r="S96" s="1"/>
      <c r="T96" s="1"/>
      <c r="U96" s="1"/>
      <c r="V96" s="1"/>
      <c r="W96" s="1"/>
      <c r="X96" s="1"/>
      <c r="Y96" s="1"/>
      <c r="Z96" s="1"/>
      <c r="AA96" s="1"/>
      <c r="AB96" s="1"/>
      <c r="AC96" s="1"/>
      <c r="AD96" s="1"/>
      <c r="AE96" s="1"/>
    </row>
    <row r="97" spans="1:31" ht="29.25" customHeight="1">
      <c r="A97" s="1"/>
      <c r="B97" s="331" t="s">
        <v>448</v>
      </c>
      <c r="C97" s="331"/>
      <c r="D97" s="331"/>
      <c r="E97" s="331"/>
      <c r="F97" s="331"/>
      <c r="G97" s="1"/>
      <c r="H97" s="1"/>
      <c r="I97" s="1"/>
      <c r="J97" s="1"/>
      <c r="K97" s="1"/>
      <c r="L97" s="1"/>
      <c r="M97" s="1"/>
      <c r="N97" s="1"/>
      <c r="O97" s="1"/>
      <c r="P97" s="1"/>
      <c r="Q97" s="1"/>
      <c r="R97" s="1"/>
      <c r="S97" s="1"/>
      <c r="T97" s="1"/>
      <c r="U97" s="1"/>
      <c r="V97" s="1"/>
      <c r="W97" s="1"/>
      <c r="X97" s="1"/>
      <c r="Y97" s="1"/>
      <c r="Z97" s="1"/>
      <c r="AA97" s="1"/>
      <c r="AB97" s="1"/>
      <c r="AC97" s="1"/>
      <c r="AD97" s="1"/>
      <c r="AE97" s="1"/>
    </row>
    <row r="98" spans="1:31">
      <c r="A98" s="1"/>
      <c r="B98" s="267"/>
      <c r="C98" s="267"/>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c r="B152" s="1"/>
      <c r="C152" s="1"/>
      <c r="D152" s="1"/>
      <c r="E152" s="1"/>
      <c r="F152" s="1"/>
      <c r="G152" s="1"/>
      <c r="H152" s="1"/>
      <c r="I152" s="1"/>
      <c r="U152" s="1"/>
      <c r="V152" s="1"/>
      <c r="W152" s="1"/>
      <c r="X152" s="1"/>
      <c r="Y152" s="1"/>
      <c r="Z152" s="1"/>
      <c r="AA152" s="1"/>
      <c r="AB152" s="1"/>
      <c r="AC152" s="1"/>
      <c r="AD152" s="1"/>
      <c r="AE152" s="1"/>
    </row>
    <row r="153" spans="1:31">
      <c r="B153" s="1"/>
      <c r="C153" s="1"/>
    </row>
  </sheetData>
  <mergeCells count="3">
    <mergeCell ref="B2:I2"/>
    <mergeCell ref="B96:F96"/>
    <mergeCell ref="B97:F97"/>
  </mergeCells>
  <hyperlinks>
    <hyperlink ref="B1" location="'Table of Contents'!A1" display="Return to Table of Contents" xr:uid="{F662C26F-D2D7-4C8C-8F22-F775EC8601C9}"/>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48"/>
  <sheetViews>
    <sheetView workbookViewId="0">
      <selection activeCell="B47" sqref="B47"/>
    </sheetView>
  </sheetViews>
  <sheetFormatPr defaultColWidth="9" defaultRowHeight="14.25"/>
  <cols>
    <col min="1" max="1" width="20" style="1" customWidth="1"/>
    <col min="2" max="2" width="15" style="1" bestFit="1" customWidth="1"/>
    <col min="3" max="3" width="14" style="1" bestFit="1" customWidth="1"/>
    <col min="4" max="4" width="15" style="1" bestFit="1" customWidth="1"/>
    <col min="5" max="5" width="14" style="1" bestFit="1" customWidth="1"/>
    <col min="6" max="6" width="15" style="1" bestFit="1" customWidth="1"/>
    <col min="7" max="7" width="14" style="1" bestFit="1" customWidth="1"/>
    <col min="8" max="8" width="15" style="1" bestFit="1" customWidth="1"/>
    <col min="9" max="9" width="14" style="1" bestFit="1" customWidth="1"/>
    <col min="10" max="10" width="15" style="1" bestFit="1" customWidth="1"/>
    <col min="11" max="11" width="14" style="1" bestFit="1" customWidth="1"/>
    <col min="12" max="12" width="15" style="1" bestFit="1" customWidth="1"/>
    <col min="13" max="13" width="14" style="1" bestFit="1" customWidth="1"/>
    <col min="14" max="14" width="15" style="1" bestFit="1" customWidth="1"/>
    <col min="15" max="15" width="14" style="1" bestFit="1" customWidth="1"/>
    <col min="16" max="16" width="15" style="1" bestFit="1" customWidth="1"/>
    <col min="17" max="17" width="14" style="1" bestFit="1" customWidth="1"/>
    <col min="18" max="18" width="15" style="1" bestFit="1" customWidth="1"/>
    <col min="19" max="19" width="14" style="1" bestFit="1" customWidth="1"/>
    <col min="20" max="20" width="15" style="1" bestFit="1" customWidth="1"/>
    <col min="21" max="21" width="14" style="1" bestFit="1" customWidth="1"/>
    <col min="22" max="22" width="15" style="1" bestFit="1" customWidth="1"/>
    <col min="23" max="23" width="14" style="1" bestFit="1" customWidth="1"/>
    <col min="24" max="24" width="15" style="1" bestFit="1" customWidth="1"/>
    <col min="25" max="25" width="14" style="1" bestFit="1" customWidth="1"/>
    <col min="26" max="26" width="19.73046875" style="1" bestFit="1" customWidth="1"/>
    <col min="27" max="27" width="19" style="1" bestFit="1" customWidth="1"/>
    <col min="28" max="28" width="10.265625" style="1" bestFit="1" customWidth="1"/>
    <col min="29" max="29" width="15" style="1" bestFit="1" customWidth="1"/>
    <col min="30" max="30" width="14" style="1" bestFit="1" customWidth="1"/>
    <col min="31" max="31" width="10.265625" style="1" bestFit="1" customWidth="1"/>
    <col min="32" max="32" width="15" style="1" bestFit="1" customWidth="1"/>
    <col min="33" max="33" width="14" style="1" bestFit="1" customWidth="1"/>
    <col min="34" max="34" width="10.265625" style="1" bestFit="1" customWidth="1"/>
    <col min="35" max="35" width="15" style="1" bestFit="1" customWidth="1"/>
    <col min="36" max="36" width="14" style="1" bestFit="1" customWidth="1"/>
    <col min="37" max="37" width="10.265625" style="1" bestFit="1" customWidth="1"/>
    <col min="38" max="38" width="19.73046875" style="1" bestFit="1" customWidth="1"/>
    <col min="39" max="39" width="19" style="1" bestFit="1" customWidth="1"/>
    <col min="40" max="40" width="15.1328125" style="1" bestFit="1" customWidth="1"/>
    <col min="41" max="48" width="15.265625" style="1" bestFit="1" customWidth="1"/>
    <col min="49" max="49" width="19.73046875" style="1" bestFit="1" customWidth="1"/>
    <col min="50" max="50" width="19" style="1" bestFit="1" customWidth="1"/>
    <col min="51" max="52" width="15.1328125" style="1" bestFit="1" customWidth="1"/>
    <col min="53" max="16384" width="9" style="1"/>
  </cols>
  <sheetData>
    <row r="2" spans="1:13" ht="16.899999999999999">
      <c r="A2" s="5" t="s">
        <v>35</v>
      </c>
      <c r="B2" s="6" t="s">
        <v>131</v>
      </c>
      <c r="C2" s="14"/>
      <c r="D2" s="14"/>
      <c r="E2" s="14"/>
      <c r="F2" s="14"/>
      <c r="G2" s="14"/>
      <c r="H2" s="14"/>
      <c r="I2" s="14"/>
      <c r="J2" s="14"/>
      <c r="K2" s="14"/>
      <c r="L2" s="14"/>
      <c r="M2" s="14"/>
    </row>
    <row r="3" spans="1:13" ht="16.899999999999999">
      <c r="A3" s="5" t="s">
        <v>36</v>
      </c>
      <c r="B3" s="17" t="s">
        <v>205</v>
      </c>
      <c r="C3" s="14"/>
      <c r="D3" s="14"/>
      <c r="E3" s="14"/>
      <c r="F3" s="14"/>
      <c r="G3" s="14"/>
      <c r="H3" s="14"/>
      <c r="I3" s="14"/>
      <c r="J3" s="14"/>
      <c r="K3" s="14"/>
      <c r="L3" s="14"/>
      <c r="M3" s="14"/>
    </row>
    <row r="4" spans="1:13" ht="15.75">
      <c r="A4" s="19" t="s">
        <v>39</v>
      </c>
      <c r="B4" s="22">
        <v>43160</v>
      </c>
      <c r="C4" s="22">
        <v>43191</v>
      </c>
      <c r="D4" s="22">
        <v>43221</v>
      </c>
      <c r="E4" s="22">
        <v>43252</v>
      </c>
      <c r="F4" s="22">
        <v>43282</v>
      </c>
      <c r="G4" s="22">
        <v>43313</v>
      </c>
      <c r="H4" s="22">
        <v>43344</v>
      </c>
      <c r="I4" s="22">
        <v>43374</v>
      </c>
      <c r="J4" s="22">
        <v>43405</v>
      </c>
      <c r="K4" s="22">
        <v>43435</v>
      </c>
      <c r="L4" s="22">
        <v>43466</v>
      </c>
      <c r="M4" s="22">
        <v>43497</v>
      </c>
    </row>
    <row r="5" spans="1:13" ht="15.75">
      <c r="A5" s="20" t="s">
        <v>132</v>
      </c>
      <c r="B5" s="16">
        <v>1697</v>
      </c>
      <c r="C5" s="16">
        <v>1837</v>
      </c>
      <c r="D5" s="16">
        <v>1790</v>
      </c>
      <c r="E5" s="16">
        <v>1437</v>
      </c>
      <c r="F5" s="16">
        <v>1266</v>
      </c>
      <c r="G5" s="29">
        <v>1239</v>
      </c>
      <c r="H5" s="16">
        <v>1277</v>
      </c>
      <c r="I5" s="16">
        <v>1468</v>
      </c>
      <c r="J5" s="16">
        <v>3469</v>
      </c>
      <c r="K5" s="16">
        <v>5232</v>
      </c>
      <c r="L5" s="16">
        <v>3463</v>
      </c>
      <c r="M5" s="16">
        <v>1752</v>
      </c>
    </row>
    <row r="6" spans="1:13" ht="15.75">
      <c r="A6" s="20" t="s">
        <v>133</v>
      </c>
      <c r="B6" s="16">
        <v>271</v>
      </c>
      <c r="C6" s="16">
        <v>885</v>
      </c>
      <c r="D6" s="16">
        <v>814</v>
      </c>
      <c r="E6" s="16">
        <v>892</v>
      </c>
      <c r="F6" s="16">
        <v>560</v>
      </c>
      <c r="G6" s="29">
        <v>522</v>
      </c>
      <c r="H6" s="16">
        <v>648</v>
      </c>
      <c r="I6" s="16">
        <v>524</v>
      </c>
      <c r="J6" s="16">
        <v>436</v>
      </c>
      <c r="K6" s="16">
        <v>696</v>
      </c>
      <c r="L6" s="16">
        <v>2887</v>
      </c>
      <c r="M6" s="16">
        <v>1018</v>
      </c>
    </row>
    <row r="8" spans="1:13" ht="15.75">
      <c r="A8" s="24" t="s">
        <v>39</v>
      </c>
      <c r="B8" s="25">
        <v>43160</v>
      </c>
      <c r="C8" s="25">
        <v>43191</v>
      </c>
      <c r="D8" s="25">
        <v>43221</v>
      </c>
      <c r="E8" s="25">
        <v>43252</v>
      </c>
      <c r="F8" s="25">
        <v>43282</v>
      </c>
      <c r="G8" s="25">
        <v>43313</v>
      </c>
      <c r="H8" s="25">
        <v>43344</v>
      </c>
      <c r="I8" s="25">
        <v>43374</v>
      </c>
      <c r="J8" s="25">
        <v>43405</v>
      </c>
      <c r="K8" s="25">
        <v>43435</v>
      </c>
      <c r="L8" s="25">
        <v>43466</v>
      </c>
      <c r="M8" s="25">
        <v>43497</v>
      </c>
    </row>
    <row r="9" spans="1:13" ht="15.75">
      <c r="A9" s="20" t="s">
        <v>38</v>
      </c>
      <c r="B9" s="16">
        <v>208182</v>
      </c>
      <c r="C9" s="26">
        <v>204505</v>
      </c>
      <c r="D9" s="26">
        <v>201410</v>
      </c>
      <c r="E9" s="26">
        <v>199110</v>
      </c>
      <c r="F9" s="26">
        <v>196733</v>
      </c>
      <c r="G9" s="26">
        <v>194573</v>
      </c>
      <c r="H9" s="28">
        <v>192241</v>
      </c>
      <c r="I9" s="16">
        <v>189591</v>
      </c>
      <c r="J9" s="16">
        <v>185835</v>
      </c>
      <c r="K9" s="16">
        <v>178215</v>
      </c>
      <c r="L9" s="16">
        <v>198821</v>
      </c>
      <c r="M9" s="16">
        <v>196328</v>
      </c>
    </row>
    <row r="10" spans="1:13" ht="15.75">
      <c r="A10" s="20" t="s">
        <v>134</v>
      </c>
      <c r="B10" s="16">
        <v>1369042</v>
      </c>
      <c r="C10" s="16">
        <v>1378114</v>
      </c>
      <c r="D10" s="16">
        <v>1393970</v>
      </c>
      <c r="E10" s="16">
        <v>1380841</v>
      </c>
      <c r="F10" s="16">
        <v>1395766</v>
      </c>
      <c r="G10" s="16">
        <v>1409651</v>
      </c>
      <c r="H10" s="28">
        <v>1421541</v>
      </c>
      <c r="I10" s="16">
        <v>1436941</v>
      </c>
      <c r="J10" s="16">
        <v>1457584</v>
      </c>
      <c r="K10" s="16">
        <v>1477503</v>
      </c>
      <c r="L10" s="16">
        <v>1484318</v>
      </c>
      <c r="M10" s="16">
        <v>1486554</v>
      </c>
    </row>
    <row r="12" spans="1:13" ht="15.75">
      <c r="A12" s="24" t="s">
        <v>39</v>
      </c>
      <c r="B12" s="25">
        <v>43160</v>
      </c>
      <c r="C12" s="25">
        <v>43191</v>
      </c>
      <c r="D12" s="25">
        <v>43221</v>
      </c>
      <c r="E12" s="25">
        <v>43252</v>
      </c>
      <c r="F12" s="25">
        <v>43282</v>
      </c>
      <c r="G12" s="25">
        <v>43313</v>
      </c>
      <c r="H12" s="25">
        <v>43344</v>
      </c>
      <c r="I12" s="25">
        <v>43374</v>
      </c>
      <c r="J12" s="25">
        <v>43405</v>
      </c>
      <c r="K12" s="25">
        <v>43435</v>
      </c>
      <c r="L12" s="25">
        <v>43466</v>
      </c>
      <c r="M12" s="25">
        <v>43497</v>
      </c>
    </row>
    <row r="13" spans="1:13" ht="15.75">
      <c r="A13" s="20" t="s">
        <v>135</v>
      </c>
      <c r="B13" s="21">
        <f t="shared" ref="B13:L13" si="0">B5/B9</f>
        <v>8.1515212650469307E-3</v>
      </c>
      <c r="C13" s="21">
        <f t="shared" si="0"/>
        <v>8.9826654605021875E-3</v>
      </c>
      <c r="D13" s="21">
        <f t="shared" si="0"/>
        <v>8.8873442232262553E-3</v>
      </c>
      <c r="E13" s="21">
        <f t="shared" si="0"/>
        <v>7.2171161669428961E-3</v>
      </c>
      <c r="F13" s="21">
        <f t="shared" si="0"/>
        <v>6.4351176467598217E-3</v>
      </c>
      <c r="G13" s="21">
        <f t="shared" si="0"/>
        <v>6.367789981138185E-3</v>
      </c>
      <c r="H13" s="21">
        <f t="shared" si="0"/>
        <v>6.6427036896395666E-3</v>
      </c>
      <c r="I13" s="21">
        <f t="shared" si="0"/>
        <v>7.7429835804442198E-3</v>
      </c>
      <c r="J13" s="21">
        <f t="shared" si="0"/>
        <v>1.8667097156079317E-2</v>
      </c>
      <c r="K13" s="21">
        <f t="shared" si="0"/>
        <v>2.9357798165137616E-2</v>
      </c>
      <c r="L13" s="21">
        <f t="shared" si="0"/>
        <v>1.7417677207136068E-2</v>
      </c>
      <c r="M13" s="21">
        <f>M5/M9</f>
        <v>8.9238417342406579E-3</v>
      </c>
    </row>
    <row r="14" spans="1:13" ht="15.75">
      <c r="A14" s="20" t="s">
        <v>133</v>
      </c>
      <c r="B14" s="21">
        <f t="shared" ref="B14:L14" si="1">B6/B10</f>
        <v>1.9794863853702077E-4</v>
      </c>
      <c r="C14" s="21">
        <f t="shared" si="1"/>
        <v>6.4218199655471171E-4</v>
      </c>
      <c r="D14" s="21">
        <f t="shared" si="1"/>
        <v>5.8394370036657893E-4</v>
      </c>
      <c r="E14" s="21">
        <f t="shared" si="1"/>
        <v>6.4598313636399847E-4</v>
      </c>
      <c r="F14" s="21">
        <f t="shared" si="1"/>
        <v>4.012133839053251E-4</v>
      </c>
      <c r="G14" s="21">
        <f t="shared" si="1"/>
        <v>3.7030442286778783E-4</v>
      </c>
      <c r="H14" s="21">
        <f t="shared" si="1"/>
        <v>4.5584334183818828E-4</v>
      </c>
      <c r="I14" s="21">
        <f t="shared" si="1"/>
        <v>3.6466354568489591E-4</v>
      </c>
      <c r="J14" s="21">
        <f t="shared" si="1"/>
        <v>2.9912512760842602E-4</v>
      </c>
      <c r="K14" s="21">
        <f t="shared" si="1"/>
        <v>4.7106503337049062E-4</v>
      </c>
      <c r="L14" s="21">
        <f t="shared" si="1"/>
        <v>1.9450010038280206E-3</v>
      </c>
      <c r="M14" s="21">
        <f>M6/M10</f>
        <v>6.8480526102650827E-4</v>
      </c>
    </row>
    <row r="18" spans="1:3">
      <c r="B18" s="65" t="s">
        <v>235</v>
      </c>
      <c r="C18" s="65" t="s">
        <v>236</v>
      </c>
    </row>
    <row r="19" spans="1:3">
      <c r="A19" s="80">
        <v>43132</v>
      </c>
      <c r="B19" s="16">
        <v>1557</v>
      </c>
      <c r="C19" s="13">
        <v>249</v>
      </c>
    </row>
    <row r="20" spans="1:3">
      <c r="A20" s="80">
        <v>43160</v>
      </c>
      <c r="B20" s="16">
        <v>1697</v>
      </c>
      <c r="C20" s="13">
        <v>271</v>
      </c>
    </row>
    <row r="21" spans="1:3">
      <c r="A21" s="80">
        <v>43191</v>
      </c>
      <c r="B21" s="16">
        <v>1837</v>
      </c>
      <c r="C21" s="13">
        <v>885</v>
      </c>
    </row>
    <row r="22" spans="1:3">
      <c r="A22" s="80">
        <v>43221</v>
      </c>
      <c r="B22" s="16">
        <v>1790</v>
      </c>
      <c r="C22" s="13">
        <v>814</v>
      </c>
    </row>
    <row r="23" spans="1:3">
      <c r="A23" s="80">
        <v>43252</v>
      </c>
      <c r="B23" s="16">
        <v>1437</v>
      </c>
      <c r="C23" s="13">
        <v>892</v>
      </c>
    </row>
    <row r="24" spans="1:3">
      <c r="A24" s="80">
        <v>43282</v>
      </c>
      <c r="B24" s="16">
        <v>1266</v>
      </c>
      <c r="C24" s="13">
        <v>560</v>
      </c>
    </row>
    <row r="25" spans="1:3">
      <c r="A25" s="80">
        <v>43313</v>
      </c>
      <c r="B25" s="16">
        <v>1239</v>
      </c>
      <c r="C25" s="13">
        <v>522</v>
      </c>
    </row>
    <row r="26" spans="1:3">
      <c r="A26" s="80">
        <v>43344</v>
      </c>
      <c r="B26" s="16">
        <v>1277</v>
      </c>
      <c r="C26" s="13">
        <v>648</v>
      </c>
    </row>
    <row r="27" spans="1:3">
      <c r="A27" s="80">
        <v>43374</v>
      </c>
      <c r="B27" s="16">
        <v>1468</v>
      </c>
      <c r="C27" s="13">
        <v>524</v>
      </c>
    </row>
    <row r="28" spans="1:3">
      <c r="A28" s="80">
        <v>43405</v>
      </c>
      <c r="B28" s="16">
        <v>3469</v>
      </c>
      <c r="C28" s="13">
        <v>436</v>
      </c>
    </row>
    <row r="29" spans="1:3">
      <c r="A29" s="80">
        <v>43435</v>
      </c>
      <c r="B29" s="16">
        <v>5232</v>
      </c>
      <c r="C29" s="13">
        <v>696</v>
      </c>
    </row>
    <row r="30" spans="1:3">
      <c r="A30" s="65" t="s">
        <v>234</v>
      </c>
      <c r="B30" s="30">
        <f>SUM(B19:B29)</f>
        <v>22269</v>
      </c>
      <c r="C30" s="30">
        <f>SUM(C19:C29)</f>
        <v>6497</v>
      </c>
    </row>
    <row r="32" spans="1:3">
      <c r="A32" s="23" t="s">
        <v>233</v>
      </c>
      <c r="B32" s="81">
        <v>13486</v>
      </c>
      <c r="C32" s="82">
        <v>5398</v>
      </c>
    </row>
    <row r="35" spans="1:8">
      <c r="A35" s="1" t="s">
        <v>48</v>
      </c>
      <c r="B35" s="1" t="s">
        <v>240</v>
      </c>
      <c r="C35" s="1" t="s">
        <v>241</v>
      </c>
      <c r="D35" s="1" t="s">
        <v>242</v>
      </c>
      <c r="E35" s="1" t="s">
        <v>243</v>
      </c>
    </row>
    <row r="36" spans="1:8">
      <c r="A36" s="1">
        <v>201810</v>
      </c>
      <c r="B36" s="30">
        <v>866</v>
      </c>
      <c r="C36" s="30">
        <v>12</v>
      </c>
      <c r="D36" s="30">
        <v>189677</v>
      </c>
      <c r="E36" s="30">
        <v>1129828</v>
      </c>
      <c r="H36" s="87"/>
    </row>
    <row r="37" spans="1:8">
      <c r="A37" s="1">
        <v>201811</v>
      </c>
      <c r="B37" s="30">
        <v>2222</v>
      </c>
      <c r="C37" s="30">
        <v>19</v>
      </c>
      <c r="D37" s="30">
        <v>185929</v>
      </c>
      <c r="E37" s="30">
        <v>1161851</v>
      </c>
      <c r="H37" s="87"/>
    </row>
    <row r="38" spans="1:8">
      <c r="A38" s="1">
        <v>201812</v>
      </c>
      <c r="B38" s="30">
        <v>3348</v>
      </c>
      <c r="C38" s="30">
        <v>51</v>
      </c>
      <c r="D38" s="30">
        <v>178345</v>
      </c>
      <c r="E38" s="30">
        <v>1195168</v>
      </c>
      <c r="H38" s="87"/>
    </row>
    <row r="39" spans="1:8">
      <c r="A39" s="1">
        <v>201901</v>
      </c>
      <c r="B39" s="30">
        <v>2250</v>
      </c>
      <c r="C39" s="30">
        <v>22</v>
      </c>
      <c r="D39" s="30">
        <v>200558</v>
      </c>
      <c r="E39" s="30">
        <v>1224194</v>
      </c>
      <c r="H39" s="87"/>
    </row>
    <row r="40" spans="1:8">
      <c r="A40" s="1">
        <v>201902</v>
      </c>
      <c r="B40" s="30">
        <v>1039</v>
      </c>
      <c r="C40" s="30">
        <v>29</v>
      </c>
      <c r="D40" s="30">
        <v>198176</v>
      </c>
      <c r="E40" s="30">
        <v>1247981</v>
      </c>
      <c r="H40" s="87"/>
    </row>
    <row r="41" spans="1:8">
      <c r="A41" s="1">
        <v>201903</v>
      </c>
      <c r="B41" s="30">
        <v>1146</v>
      </c>
      <c r="C41" s="30">
        <v>27</v>
      </c>
      <c r="D41" s="30">
        <v>196215</v>
      </c>
      <c r="E41" s="30">
        <v>1276662</v>
      </c>
      <c r="H41" s="87"/>
    </row>
    <row r="42" spans="1:8">
      <c r="A42" s="1">
        <v>201904</v>
      </c>
      <c r="B42" s="30">
        <v>1314</v>
      </c>
      <c r="C42" s="30">
        <v>34</v>
      </c>
      <c r="D42" s="30">
        <v>193702</v>
      </c>
      <c r="E42" s="30">
        <v>1306976</v>
      </c>
      <c r="H42" s="87"/>
    </row>
    <row r="43" spans="1:8">
      <c r="A43" s="1">
        <v>201905</v>
      </c>
      <c r="B43" s="30">
        <v>1309</v>
      </c>
      <c r="C43" s="30">
        <v>36</v>
      </c>
      <c r="D43" s="30">
        <v>190523</v>
      </c>
      <c r="E43" s="30">
        <v>1337855</v>
      </c>
      <c r="H43" s="87"/>
    </row>
    <row r="44" spans="1:8">
      <c r="A44" s="1">
        <v>201906</v>
      </c>
      <c r="B44" s="30">
        <v>1256</v>
      </c>
      <c r="C44" s="30">
        <v>36</v>
      </c>
      <c r="D44" s="30">
        <v>187666</v>
      </c>
      <c r="E44" s="30">
        <v>1366655</v>
      </c>
      <c r="H44" s="87"/>
    </row>
    <row r="45" spans="1:8">
      <c r="A45" s="1">
        <v>201907</v>
      </c>
      <c r="B45" s="30">
        <v>1399</v>
      </c>
      <c r="C45" s="30">
        <v>46</v>
      </c>
      <c r="D45" s="30">
        <v>184528</v>
      </c>
      <c r="E45" s="30">
        <v>1401454</v>
      </c>
      <c r="H45" s="87"/>
    </row>
    <row r="46" spans="1:8">
      <c r="A46" s="1">
        <v>201908</v>
      </c>
      <c r="B46" s="30">
        <v>1537</v>
      </c>
      <c r="C46" s="30">
        <v>42</v>
      </c>
      <c r="D46" s="30">
        <v>182667</v>
      </c>
      <c r="E46" s="30">
        <v>1438664</v>
      </c>
      <c r="H46" s="87"/>
    </row>
    <row r="47" spans="1:8">
      <c r="A47" s="1">
        <v>201909</v>
      </c>
      <c r="B47" s="30">
        <v>1173</v>
      </c>
      <c r="C47" s="30">
        <v>43</v>
      </c>
      <c r="D47" s="30">
        <v>181094</v>
      </c>
      <c r="E47" s="30">
        <v>1459598</v>
      </c>
      <c r="H47" s="87"/>
    </row>
    <row r="48" spans="1:8">
      <c r="A48" s="30"/>
      <c r="B48" s="30"/>
      <c r="C48" s="30"/>
      <c r="D48" s="3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54"/>
  <sheetViews>
    <sheetView workbookViewId="0">
      <selection activeCell="B1" sqref="B1"/>
    </sheetView>
  </sheetViews>
  <sheetFormatPr defaultColWidth="9" defaultRowHeight="14.25"/>
  <cols>
    <col min="1" max="1" width="9" style="1"/>
    <col min="2" max="2" width="16.1328125" style="1" customWidth="1"/>
    <col min="3" max="10" width="12.53125" style="1" customWidth="1"/>
    <col min="11" max="16384" width="9" style="1"/>
  </cols>
  <sheetData>
    <row r="1" spans="2:6">
      <c r="B1" s="150" t="s">
        <v>365</v>
      </c>
      <c r="E1" s="79"/>
    </row>
    <row r="2" spans="2:6">
      <c r="C2" s="150"/>
      <c r="F2" s="79"/>
    </row>
    <row r="3" spans="2:6">
      <c r="C3" s="150"/>
      <c r="F3" s="79"/>
    </row>
    <row r="4" spans="2:6">
      <c r="C4" s="150"/>
      <c r="F4" s="79"/>
    </row>
    <row r="5" spans="2:6" ht="14.65" thickBot="1">
      <c r="C5" s="150"/>
      <c r="F5" s="79"/>
    </row>
    <row r="6" spans="2:6" ht="15.75">
      <c r="B6" s="357" t="s">
        <v>468</v>
      </c>
      <c r="C6" s="358"/>
      <c r="D6" s="358"/>
      <c r="E6" s="358"/>
      <c r="F6" s="358"/>
    </row>
    <row r="7" spans="2:6" ht="28.5">
      <c r="B7" s="236" t="s">
        <v>50</v>
      </c>
      <c r="C7" s="103" t="s">
        <v>56</v>
      </c>
      <c r="D7" s="111" t="s">
        <v>458</v>
      </c>
      <c r="E7" s="111" t="s">
        <v>459</v>
      </c>
      <c r="F7" s="111" t="s">
        <v>267</v>
      </c>
    </row>
    <row r="8" spans="2:6">
      <c r="B8" s="237" t="s">
        <v>326</v>
      </c>
      <c r="C8" s="235">
        <v>310</v>
      </c>
      <c r="D8" s="16">
        <v>76</v>
      </c>
      <c r="E8" s="16">
        <v>57</v>
      </c>
      <c r="F8" s="271">
        <v>0.42903225806451611</v>
      </c>
    </row>
    <row r="9" spans="2:6">
      <c r="B9" s="237" t="s">
        <v>327</v>
      </c>
      <c r="C9" s="235">
        <v>416</v>
      </c>
      <c r="D9" s="16">
        <v>12</v>
      </c>
      <c r="E9" s="16">
        <v>149</v>
      </c>
      <c r="F9" s="271">
        <v>0.38701923076923078</v>
      </c>
    </row>
    <row r="10" spans="2:6">
      <c r="B10" s="237" t="s">
        <v>51</v>
      </c>
      <c r="C10" s="235">
        <v>3624</v>
      </c>
      <c r="D10" s="16">
        <v>194</v>
      </c>
      <c r="E10" s="16">
        <v>960</v>
      </c>
      <c r="F10" s="271">
        <v>0.31843267108167772</v>
      </c>
    </row>
    <row r="11" spans="2:6">
      <c r="B11" s="237" t="s">
        <v>328</v>
      </c>
      <c r="C11" s="235">
        <v>2520</v>
      </c>
      <c r="D11" s="16">
        <v>256</v>
      </c>
      <c r="E11" s="16">
        <v>889</v>
      </c>
      <c r="F11" s="271">
        <v>0.45436507936507936</v>
      </c>
    </row>
    <row r="12" spans="2:6">
      <c r="B12" s="237" t="s">
        <v>329</v>
      </c>
      <c r="C12" s="235">
        <v>2681</v>
      </c>
      <c r="D12" s="16">
        <v>85</v>
      </c>
      <c r="E12" s="16">
        <v>782</v>
      </c>
      <c r="F12" s="271">
        <v>0.32338679597165237</v>
      </c>
    </row>
    <row r="13" spans="2:6">
      <c r="B13" s="237" t="s">
        <v>52</v>
      </c>
      <c r="C13" s="235">
        <v>14006</v>
      </c>
      <c r="D13" s="16">
        <v>281</v>
      </c>
      <c r="E13" s="16">
        <v>3932</v>
      </c>
      <c r="F13" s="271">
        <v>0.30079965728973296</v>
      </c>
    </row>
    <row r="14" spans="2:6">
      <c r="B14" s="237" t="s">
        <v>330</v>
      </c>
      <c r="C14" s="235">
        <v>87</v>
      </c>
      <c r="D14" s="16">
        <v>15</v>
      </c>
      <c r="E14" s="16">
        <v>23</v>
      </c>
      <c r="F14" s="271">
        <v>0.43678160919540232</v>
      </c>
    </row>
    <row r="15" spans="2:6">
      <c r="B15" s="237" t="s">
        <v>53</v>
      </c>
      <c r="C15" s="235">
        <v>2433</v>
      </c>
      <c r="D15" s="16">
        <v>183</v>
      </c>
      <c r="E15" s="16">
        <v>674</v>
      </c>
      <c r="F15" s="271">
        <v>0.35224003288121658</v>
      </c>
    </row>
    <row r="16" spans="2:6">
      <c r="B16" s="237" t="s">
        <v>331</v>
      </c>
      <c r="C16" s="235">
        <v>985</v>
      </c>
      <c r="D16" s="16">
        <v>128</v>
      </c>
      <c r="E16" s="16">
        <v>376</v>
      </c>
      <c r="F16" s="271">
        <v>0.51167512690355332</v>
      </c>
    </row>
    <row r="17" spans="2:6">
      <c r="B17" s="237" t="s">
        <v>332</v>
      </c>
      <c r="C17" s="235">
        <v>171</v>
      </c>
      <c r="D17" s="16">
        <v>7</v>
      </c>
      <c r="E17" s="16">
        <v>56</v>
      </c>
      <c r="F17" s="271">
        <v>0.36842105263157893</v>
      </c>
    </row>
    <row r="18" spans="2:6">
      <c r="B18" s="237" t="s">
        <v>54</v>
      </c>
      <c r="C18" s="235">
        <v>1157</v>
      </c>
      <c r="D18" s="16">
        <v>110</v>
      </c>
      <c r="E18" s="16">
        <v>280</v>
      </c>
      <c r="F18" s="271">
        <v>0.33707865168539325</v>
      </c>
    </row>
    <row r="19" spans="2:6">
      <c r="B19" s="237" t="s">
        <v>333</v>
      </c>
      <c r="C19" s="235">
        <v>57</v>
      </c>
      <c r="D19" s="16">
        <v>1</v>
      </c>
      <c r="E19" s="16">
        <v>17</v>
      </c>
      <c r="F19" s="271">
        <v>0.31578947368421051</v>
      </c>
    </row>
    <row r="20" spans="2:6">
      <c r="B20" s="237" t="s">
        <v>334</v>
      </c>
      <c r="C20" s="235">
        <v>1645</v>
      </c>
      <c r="D20" s="16">
        <v>213</v>
      </c>
      <c r="E20" s="16">
        <v>431</v>
      </c>
      <c r="F20" s="271">
        <v>0.39148936170212767</v>
      </c>
    </row>
    <row r="21" spans="2:6">
      <c r="B21" s="237" t="s">
        <v>335</v>
      </c>
      <c r="C21" s="235">
        <v>1767</v>
      </c>
      <c r="D21" s="16">
        <v>123</v>
      </c>
      <c r="E21" s="16">
        <v>578</v>
      </c>
      <c r="F21" s="271">
        <v>0.39671760045274479</v>
      </c>
    </row>
    <row r="22" spans="2:6">
      <c r="B22" s="237" t="s">
        <v>336</v>
      </c>
      <c r="C22" s="235">
        <v>2720</v>
      </c>
      <c r="D22" s="16">
        <v>43</v>
      </c>
      <c r="E22" s="16">
        <v>865</v>
      </c>
      <c r="F22" s="271">
        <v>0.33382352941176469</v>
      </c>
    </row>
    <row r="23" spans="2:6">
      <c r="B23" s="237" t="s">
        <v>337</v>
      </c>
      <c r="C23" s="235">
        <v>1555</v>
      </c>
      <c r="D23" s="16">
        <v>42</v>
      </c>
      <c r="E23" s="16">
        <v>495</v>
      </c>
      <c r="F23" s="271">
        <v>0.34533762057877815</v>
      </c>
    </row>
    <row r="24" spans="2:6">
      <c r="B24" s="237" t="s">
        <v>338</v>
      </c>
      <c r="C24" s="235">
        <v>81537</v>
      </c>
      <c r="D24" s="16">
        <v>5219</v>
      </c>
      <c r="E24" s="16">
        <v>21247</v>
      </c>
      <c r="F24" s="271">
        <v>0.32458883696971924</v>
      </c>
    </row>
    <row r="25" spans="2:6">
      <c r="B25" s="237" t="s">
        <v>162</v>
      </c>
      <c r="C25" s="235">
        <v>6806</v>
      </c>
      <c r="D25" s="16">
        <v>195</v>
      </c>
      <c r="E25" s="16">
        <v>1643</v>
      </c>
      <c r="F25" s="271">
        <v>0.27005583308845138</v>
      </c>
    </row>
    <row r="26" spans="2:6">
      <c r="B26" s="237" t="s">
        <v>339</v>
      </c>
      <c r="C26" s="235">
        <v>1207</v>
      </c>
      <c r="D26" s="16">
        <v>30</v>
      </c>
      <c r="E26" s="16">
        <v>363</v>
      </c>
      <c r="F26" s="271">
        <v>0.3256006628003314</v>
      </c>
    </row>
    <row r="27" spans="2:6">
      <c r="B27" s="237" t="s">
        <v>340</v>
      </c>
      <c r="C27" s="235">
        <v>925</v>
      </c>
      <c r="D27" s="16">
        <v>27</v>
      </c>
      <c r="E27" s="16">
        <v>302</v>
      </c>
      <c r="F27" s="271">
        <v>0.35567567567567565</v>
      </c>
    </row>
    <row r="28" spans="2:6">
      <c r="B28" s="237" t="s">
        <v>341</v>
      </c>
      <c r="C28" s="235">
        <v>1470</v>
      </c>
      <c r="D28" s="16">
        <v>112</v>
      </c>
      <c r="E28" s="16">
        <v>509</v>
      </c>
      <c r="F28" s="271">
        <v>0.42244897959183675</v>
      </c>
    </row>
    <row r="29" spans="2:6">
      <c r="B29" s="237" t="s">
        <v>342</v>
      </c>
      <c r="C29" s="235">
        <v>340</v>
      </c>
      <c r="D29" s="16">
        <v>23</v>
      </c>
      <c r="E29" s="16">
        <v>77</v>
      </c>
      <c r="F29" s="271">
        <v>0.29411764705882354</v>
      </c>
    </row>
    <row r="30" spans="2:6">
      <c r="B30" s="237" t="s">
        <v>343</v>
      </c>
      <c r="C30" s="235">
        <v>1422</v>
      </c>
      <c r="D30" s="16">
        <v>157</v>
      </c>
      <c r="E30" s="16">
        <v>397</v>
      </c>
      <c r="F30" s="271">
        <v>0.38959212376933894</v>
      </c>
    </row>
    <row r="31" spans="2:6">
      <c r="B31" s="237" t="s">
        <v>344</v>
      </c>
      <c r="C31" s="235">
        <v>1259</v>
      </c>
      <c r="D31" s="16">
        <v>147</v>
      </c>
      <c r="E31" s="16">
        <v>352</v>
      </c>
      <c r="F31" s="271">
        <v>0.39634630659253378</v>
      </c>
    </row>
    <row r="32" spans="2:6">
      <c r="B32" s="237" t="s">
        <v>345</v>
      </c>
      <c r="C32" s="235">
        <v>739</v>
      </c>
      <c r="D32" s="16">
        <v>25</v>
      </c>
      <c r="E32" s="16">
        <v>244</v>
      </c>
      <c r="F32" s="271">
        <v>0.36400541271989173</v>
      </c>
    </row>
    <row r="33" spans="2:12">
      <c r="B33" s="237" t="s">
        <v>346</v>
      </c>
      <c r="C33" s="235">
        <v>405</v>
      </c>
      <c r="D33" s="16">
        <v>21</v>
      </c>
      <c r="E33" s="16">
        <v>170</v>
      </c>
      <c r="F33" s="271">
        <v>0.47160493827160493</v>
      </c>
    </row>
    <row r="34" spans="2:12">
      <c r="B34" s="237" t="s">
        <v>163</v>
      </c>
      <c r="C34" s="235">
        <v>19326</v>
      </c>
      <c r="D34" s="16">
        <v>1199</v>
      </c>
      <c r="E34" s="16">
        <v>5555</v>
      </c>
      <c r="F34" s="271">
        <v>0.34947738797474903</v>
      </c>
    </row>
    <row r="35" spans="2:12">
      <c r="B35" s="237" t="s">
        <v>347</v>
      </c>
      <c r="C35" s="235">
        <v>1704</v>
      </c>
      <c r="D35" s="16">
        <v>23</v>
      </c>
      <c r="E35" s="16">
        <v>582</v>
      </c>
      <c r="F35" s="271">
        <v>0.3550469483568075</v>
      </c>
    </row>
    <row r="36" spans="2:12">
      <c r="B36" s="237" t="s">
        <v>348</v>
      </c>
      <c r="C36" s="235">
        <v>3578</v>
      </c>
      <c r="D36" s="16">
        <v>151</v>
      </c>
      <c r="E36" s="16">
        <v>1148</v>
      </c>
      <c r="F36" s="271">
        <v>0.36305198434879821</v>
      </c>
    </row>
    <row r="37" spans="2:12">
      <c r="B37" s="237" t="s">
        <v>349</v>
      </c>
      <c r="C37" s="235">
        <v>408</v>
      </c>
      <c r="D37" s="16">
        <v>3</v>
      </c>
      <c r="E37" s="16">
        <v>123</v>
      </c>
      <c r="F37" s="271">
        <v>0.30882352941176472</v>
      </c>
    </row>
    <row r="38" spans="2:12">
      <c r="B38" s="237" t="s">
        <v>164</v>
      </c>
      <c r="C38" s="235">
        <v>21821</v>
      </c>
      <c r="D38" s="16">
        <v>1013</v>
      </c>
      <c r="E38" s="16">
        <v>6174</v>
      </c>
      <c r="F38" s="271">
        <v>0.32936162412355069</v>
      </c>
    </row>
    <row r="39" spans="2:12">
      <c r="B39" s="237" t="s">
        <v>145</v>
      </c>
      <c r="C39" s="235">
        <v>12822</v>
      </c>
      <c r="D39" s="16">
        <v>779</v>
      </c>
      <c r="E39" s="16">
        <v>3286</v>
      </c>
      <c r="F39" s="271">
        <v>0.31703322414599905</v>
      </c>
    </row>
    <row r="40" spans="2:12">
      <c r="B40" s="237" t="s">
        <v>350</v>
      </c>
      <c r="C40" s="235">
        <v>1205</v>
      </c>
      <c r="D40" s="16">
        <v>43</v>
      </c>
      <c r="E40" s="16">
        <v>341</v>
      </c>
      <c r="F40" s="271">
        <v>0.31867219917012446</v>
      </c>
    </row>
    <row r="41" spans="2:12">
      <c r="B41" s="237" t="s">
        <v>165</v>
      </c>
      <c r="C41" s="235">
        <v>6671</v>
      </c>
      <c r="D41" s="16">
        <v>214</v>
      </c>
      <c r="E41" s="16">
        <v>1827</v>
      </c>
      <c r="F41" s="271">
        <v>0.30595113176435318</v>
      </c>
    </row>
    <row r="42" spans="2:12">
      <c r="B42" s="237" t="s">
        <v>351</v>
      </c>
      <c r="C42" s="235">
        <v>112</v>
      </c>
      <c r="D42" s="16">
        <v>13</v>
      </c>
      <c r="E42" s="16">
        <v>31</v>
      </c>
      <c r="F42" s="271">
        <v>0.39285714285714285</v>
      </c>
    </row>
    <row r="43" spans="2:12">
      <c r="B43" s="237" t="s">
        <v>352</v>
      </c>
      <c r="C43" s="235">
        <v>1176</v>
      </c>
      <c r="D43" s="16">
        <v>27</v>
      </c>
      <c r="E43" s="16">
        <v>351</v>
      </c>
      <c r="F43" s="271">
        <v>0.32142857142857145</v>
      </c>
    </row>
    <row r="44" spans="2:12">
      <c r="B44" s="237" t="s">
        <v>166</v>
      </c>
      <c r="C44" s="235">
        <v>9363</v>
      </c>
      <c r="D44" s="16">
        <v>357</v>
      </c>
      <c r="E44" s="16">
        <v>3071</v>
      </c>
      <c r="F44" s="271">
        <v>0.36612196945423475</v>
      </c>
    </row>
    <row r="45" spans="2:12">
      <c r="B45" s="237" t="s">
        <v>353</v>
      </c>
      <c r="C45" s="235">
        <v>886</v>
      </c>
      <c r="D45" s="16">
        <v>30</v>
      </c>
      <c r="E45" s="16">
        <v>217</v>
      </c>
      <c r="F45" s="271">
        <v>0.27878103837471785</v>
      </c>
    </row>
    <row r="46" spans="2:12">
      <c r="B46" s="237" t="s">
        <v>167</v>
      </c>
      <c r="C46" s="235">
        <v>3113</v>
      </c>
      <c r="D46" s="16">
        <v>289</v>
      </c>
      <c r="E46" s="16">
        <v>710</v>
      </c>
      <c r="F46" s="271">
        <v>0.32091230324445874</v>
      </c>
    </row>
    <row r="47" spans="2:12" ht="14.65" thickBot="1">
      <c r="B47" s="238" t="s">
        <v>259</v>
      </c>
      <c r="C47" s="239">
        <f>SUM(C8:C46)</f>
        <v>214429</v>
      </c>
      <c r="D47" s="239">
        <f>SUM(D8:D46)</f>
        <v>11866</v>
      </c>
      <c r="E47" s="239">
        <f>SUM(E8:E46)</f>
        <v>59284</v>
      </c>
      <c r="F47" s="240">
        <v>0.33181146206902984</v>
      </c>
    </row>
    <row r="48" spans="2:12">
      <c r="B48" s="120" t="s">
        <v>496</v>
      </c>
      <c r="C48" s="120"/>
      <c r="D48" s="120"/>
      <c r="E48" s="120"/>
      <c r="F48" s="177"/>
      <c r="G48" s="177"/>
      <c r="H48" s="177"/>
      <c r="I48" s="120"/>
      <c r="J48" s="120"/>
      <c r="K48" s="120"/>
      <c r="L48" s="120"/>
    </row>
    <row r="49" spans="2:15">
      <c r="B49" s="120" t="s">
        <v>469</v>
      </c>
      <c r="C49" s="120"/>
      <c r="D49" s="120"/>
      <c r="E49" s="120"/>
      <c r="F49" s="120"/>
      <c r="G49" s="120"/>
      <c r="H49" s="120"/>
      <c r="I49" s="120"/>
      <c r="J49" s="120"/>
      <c r="K49" s="120"/>
      <c r="L49" s="120"/>
    </row>
    <row r="54" spans="2:15" ht="14.65" thickBot="1">
      <c r="O54" s="240"/>
    </row>
  </sheetData>
  <mergeCells count="1">
    <mergeCell ref="B6:F6"/>
  </mergeCells>
  <hyperlinks>
    <hyperlink ref="B1" location="'Table of Contents'!A1" display="Return to Table of Contents" xr:uid="{0843262B-DD4D-4957-A997-C74334E37B7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368F1-2E6A-4FD3-A631-C160C0F39AC4}">
  <dimension ref="A1:Z127"/>
  <sheetViews>
    <sheetView workbookViewId="0"/>
  </sheetViews>
  <sheetFormatPr defaultRowHeight="14.25"/>
  <cols>
    <col min="2" max="2" width="28.9296875" customWidth="1"/>
    <col min="3" max="12" width="16.9296875" customWidth="1"/>
    <col min="13" max="14" width="15.46484375" customWidth="1"/>
    <col min="15" max="15" width="6.06640625" customWidth="1"/>
    <col min="16" max="16" width="18.3984375" customWidth="1"/>
    <col min="17" max="19" width="14.53125" customWidth="1"/>
    <col min="20" max="20" width="15.59765625" customWidth="1"/>
    <col min="21" max="23" width="14.3984375" customWidth="1"/>
    <col min="24" max="24" width="16.3984375" customWidth="1"/>
    <col min="25" max="25" width="14.3984375" customWidth="1"/>
    <col min="26" max="26" width="4.73046875" bestFit="1" customWidth="1"/>
    <col min="27" max="27" width="10.46484375" bestFit="1" customWidth="1"/>
  </cols>
  <sheetData>
    <row r="1" spans="1:26" ht="15" customHeight="1">
      <c r="A1" s="1"/>
      <c r="B1" s="150" t="s">
        <v>384</v>
      </c>
      <c r="C1" s="1"/>
      <c r="D1" s="1"/>
      <c r="E1" s="1"/>
      <c r="F1" s="1"/>
      <c r="G1" s="1"/>
      <c r="H1" s="1"/>
      <c r="I1" s="1"/>
      <c r="J1" s="1"/>
      <c r="K1" s="1"/>
      <c r="L1" s="1"/>
      <c r="M1" s="1"/>
      <c r="N1" s="1"/>
      <c r="O1" s="1"/>
      <c r="P1" s="1"/>
      <c r="Q1" s="1"/>
      <c r="R1" s="1"/>
      <c r="S1" s="1"/>
      <c r="T1" s="1"/>
    </row>
    <row r="2" spans="1:26" ht="15" customHeight="1">
      <c r="A2" s="1"/>
      <c r="B2" s="1"/>
      <c r="C2" s="1"/>
      <c r="D2" s="1"/>
      <c r="E2" s="1"/>
      <c r="F2" s="1"/>
      <c r="G2" s="1"/>
      <c r="H2" s="1"/>
      <c r="I2" s="1"/>
      <c r="J2" s="1"/>
      <c r="K2" s="1"/>
      <c r="L2" s="1"/>
      <c r="M2" s="1"/>
      <c r="N2" s="1"/>
      <c r="O2" s="1"/>
      <c r="P2" s="1"/>
      <c r="Q2" s="1"/>
      <c r="R2" s="1"/>
      <c r="S2" s="1"/>
      <c r="T2" s="1"/>
    </row>
    <row r="3" spans="1:26" ht="15" customHeight="1">
      <c r="A3" s="1"/>
      <c r="B3" s="1"/>
      <c r="C3" s="1"/>
      <c r="D3" s="1"/>
      <c r="E3" s="1"/>
      <c r="F3" s="1"/>
      <c r="G3" s="1"/>
      <c r="H3" s="1"/>
      <c r="I3" s="1"/>
      <c r="J3" s="1"/>
      <c r="K3" s="1"/>
      <c r="L3" s="1"/>
      <c r="M3" s="1"/>
      <c r="N3" s="1"/>
      <c r="O3" s="1"/>
      <c r="P3" s="1"/>
      <c r="Q3" s="1"/>
      <c r="R3" s="1"/>
      <c r="S3" s="1"/>
      <c r="T3" s="1"/>
    </row>
    <row r="4" spans="1:26" ht="15" customHeight="1">
      <c r="A4" s="1"/>
      <c r="B4" s="1"/>
      <c r="C4" s="1"/>
      <c r="D4" s="1"/>
      <c r="E4" s="1"/>
      <c r="F4" s="1"/>
      <c r="G4" s="1"/>
      <c r="H4" s="1"/>
      <c r="I4" s="1"/>
      <c r="J4" s="1"/>
      <c r="K4" s="1"/>
      <c r="L4" s="1"/>
      <c r="M4" s="1"/>
      <c r="N4" s="1"/>
      <c r="O4" s="1"/>
      <c r="P4" s="1"/>
      <c r="Q4" s="1"/>
      <c r="R4" s="1"/>
      <c r="S4" s="1"/>
      <c r="T4" s="1"/>
    </row>
    <row r="5" spans="1:26" ht="15" customHeight="1">
      <c r="A5" s="1"/>
      <c r="B5" s="1"/>
      <c r="C5" s="1"/>
      <c r="D5" s="1"/>
      <c r="E5" s="1"/>
      <c r="F5" s="1"/>
      <c r="G5" s="1"/>
      <c r="H5" s="1"/>
      <c r="I5" s="1"/>
      <c r="J5" s="1"/>
      <c r="K5" s="1"/>
      <c r="L5" s="1"/>
      <c r="M5" s="1"/>
      <c r="N5" s="1"/>
      <c r="O5" s="1"/>
      <c r="P5" s="1"/>
      <c r="Q5" s="1"/>
      <c r="R5" s="1"/>
      <c r="S5" s="1"/>
      <c r="T5" s="1"/>
    </row>
    <row r="6" spans="1:26" ht="15" customHeight="1">
      <c r="A6" s="1"/>
      <c r="B6" s="1"/>
      <c r="C6" s="1"/>
      <c r="D6" s="1"/>
      <c r="E6" s="1"/>
      <c r="F6" s="1"/>
      <c r="G6" s="1"/>
      <c r="H6" s="1"/>
      <c r="I6" s="1"/>
      <c r="J6" s="1"/>
      <c r="K6" s="1"/>
      <c r="L6" s="1"/>
      <c r="M6" s="1"/>
      <c r="N6" s="1"/>
      <c r="O6" s="1"/>
      <c r="P6" s="1"/>
      <c r="Q6" s="1"/>
      <c r="R6" s="1"/>
      <c r="S6" s="1"/>
      <c r="T6" s="1"/>
    </row>
    <row r="7" spans="1:26" ht="15" customHeight="1">
      <c r="A7" s="1"/>
      <c r="B7" s="1"/>
      <c r="C7" s="1"/>
      <c r="D7" s="1"/>
      <c r="E7" s="1"/>
      <c r="F7" s="1"/>
      <c r="G7" s="1"/>
      <c r="H7" s="1"/>
      <c r="I7" s="1"/>
      <c r="J7" s="1"/>
      <c r="K7" s="1"/>
      <c r="L7" s="1"/>
      <c r="M7" s="1"/>
      <c r="N7" s="1"/>
      <c r="O7" s="1"/>
      <c r="P7" s="1"/>
      <c r="Q7" s="1"/>
      <c r="R7" s="1"/>
      <c r="S7" s="1"/>
      <c r="T7" s="1"/>
    </row>
    <row r="8" spans="1:26" ht="15" customHeight="1">
      <c r="A8" s="1"/>
      <c r="B8" s="1"/>
      <c r="C8" s="1"/>
      <c r="D8" s="1"/>
      <c r="E8" s="1"/>
      <c r="F8" s="1"/>
      <c r="G8" s="1"/>
      <c r="H8" s="1"/>
      <c r="I8" s="1"/>
      <c r="J8" s="1"/>
      <c r="K8" s="1"/>
      <c r="L8" s="1"/>
      <c r="M8" s="1"/>
      <c r="N8" s="1"/>
      <c r="O8" s="1"/>
      <c r="P8" s="1"/>
      <c r="Q8" s="1"/>
      <c r="R8" s="1"/>
      <c r="S8" s="1"/>
      <c r="T8" s="1"/>
    </row>
    <row r="9" spans="1:26" ht="15" customHeight="1">
      <c r="A9" s="1"/>
      <c r="B9" s="1"/>
      <c r="C9" s="1"/>
      <c r="D9" s="1"/>
      <c r="E9" s="1"/>
      <c r="F9" s="1"/>
      <c r="G9" s="1"/>
      <c r="H9" s="1"/>
      <c r="I9" s="1"/>
      <c r="J9" s="1"/>
      <c r="K9" s="1"/>
      <c r="L9" s="1"/>
      <c r="M9" s="1"/>
      <c r="N9" s="1"/>
      <c r="O9" s="1"/>
      <c r="P9" s="1"/>
      <c r="Q9" s="1"/>
      <c r="R9" s="1"/>
      <c r="S9" s="1"/>
      <c r="T9" s="1"/>
    </row>
    <row r="10" spans="1:26" ht="15" customHeight="1">
      <c r="A10" s="1"/>
      <c r="B10" s="359" t="s">
        <v>460</v>
      </c>
      <c r="C10" s="359"/>
      <c r="D10" s="359"/>
      <c r="E10" s="1"/>
      <c r="F10" s="1"/>
      <c r="G10" s="1"/>
      <c r="H10" s="1"/>
      <c r="I10" s="1"/>
      <c r="J10" s="1"/>
      <c r="K10" s="1"/>
      <c r="L10" s="1"/>
      <c r="M10" s="1"/>
      <c r="N10" s="1"/>
      <c r="O10" s="1"/>
      <c r="P10" s="1"/>
      <c r="Q10" s="1"/>
      <c r="R10" s="1"/>
      <c r="S10" s="1"/>
      <c r="T10" s="1"/>
    </row>
    <row r="11" spans="1:26" ht="15" customHeight="1">
      <c r="A11" s="1"/>
      <c r="B11" s="202" t="s">
        <v>138</v>
      </c>
      <c r="C11" s="202" t="s">
        <v>56</v>
      </c>
      <c r="D11" s="202" t="s">
        <v>267</v>
      </c>
      <c r="E11" s="1"/>
      <c r="F11" s="1"/>
      <c r="G11" s="1"/>
      <c r="H11" s="1"/>
      <c r="I11" s="1"/>
      <c r="J11" s="1"/>
      <c r="K11" s="1"/>
      <c r="L11" s="1"/>
      <c r="M11" s="1"/>
      <c r="N11" s="1"/>
      <c r="O11" s="1"/>
      <c r="P11" s="1"/>
      <c r="Q11" s="1"/>
      <c r="R11" s="1"/>
      <c r="S11" s="1"/>
      <c r="T11" s="1"/>
    </row>
    <row r="12" spans="1:26" ht="15" customHeight="1">
      <c r="A12" s="1"/>
      <c r="B12" s="205" t="s">
        <v>387</v>
      </c>
      <c r="C12" s="206">
        <v>43743</v>
      </c>
      <c r="D12" s="210">
        <f>C12/C15</f>
        <v>0.20399759360907341</v>
      </c>
      <c r="E12" s="1"/>
      <c r="F12" s="1"/>
      <c r="G12" s="1"/>
      <c r="H12" s="1"/>
      <c r="I12" s="1"/>
      <c r="J12" s="1"/>
      <c r="K12" s="1"/>
      <c r="L12" s="1"/>
      <c r="M12" s="1"/>
      <c r="N12" s="1"/>
      <c r="O12" s="1"/>
      <c r="P12" s="1"/>
      <c r="Q12" s="1"/>
      <c r="R12" s="1"/>
      <c r="S12" s="1"/>
      <c r="T12" s="1"/>
      <c r="Y12" s="211"/>
    </row>
    <row r="13" spans="1:26" ht="15" customHeight="1">
      <c r="A13" s="1"/>
      <c r="B13" s="205" t="s">
        <v>395</v>
      </c>
      <c r="C13" s="206">
        <v>2821</v>
      </c>
      <c r="D13" s="222">
        <f>C13/C15</f>
        <v>1.3155869775077066E-2</v>
      </c>
      <c r="E13" s="1"/>
      <c r="F13" s="1"/>
      <c r="G13" s="1"/>
      <c r="H13" s="1"/>
      <c r="I13" s="1"/>
      <c r="J13" s="1"/>
      <c r="K13" s="1"/>
      <c r="L13" s="1"/>
      <c r="M13" s="1"/>
      <c r="N13" s="1"/>
      <c r="O13" s="1"/>
      <c r="P13" s="1"/>
      <c r="Q13" s="1"/>
      <c r="R13" s="1"/>
      <c r="S13" s="1"/>
      <c r="T13" s="1"/>
      <c r="U13" s="1"/>
      <c r="V13" s="1"/>
      <c r="W13" s="1"/>
      <c r="X13" s="1"/>
      <c r="Y13" s="1"/>
    </row>
    <row r="14" spans="1:26" ht="15" customHeight="1">
      <c r="A14" s="1"/>
      <c r="B14" s="205" t="s">
        <v>397</v>
      </c>
      <c r="C14" s="206">
        <v>167865</v>
      </c>
      <c r="D14" s="210">
        <f>C14/C15</f>
        <v>0.78284653661584958</v>
      </c>
      <c r="E14" s="1"/>
      <c r="F14" s="1"/>
      <c r="G14" s="1"/>
      <c r="H14" s="1"/>
      <c r="I14" s="1"/>
      <c r="J14" s="1"/>
      <c r="K14" s="1"/>
      <c r="L14" s="1"/>
      <c r="M14" s="1"/>
      <c r="N14" s="1"/>
      <c r="O14" s="1"/>
      <c r="P14" s="1"/>
      <c r="Q14" s="1"/>
      <c r="R14" s="1"/>
      <c r="S14" s="1"/>
      <c r="T14" s="1"/>
      <c r="U14" s="1"/>
      <c r="V14" s="1"/>
      <c r="W14" s="1"/>
      <c r="X14" s="1"/>
      <c r="Y14" s="1"/>
    </row>
    <row r="15" spans="1:26" ht="15" customHeight="1">
      <c r="A15" s="1"/>
      <c r="B15" s="212" t="s">
        <v>144</v>
      </c>
      <c r="C15" s="213">
        <v>214429</v>
      </c>
      <c r="D15" s="214">
        <v>1</v>
      </c>
      <c r="E15" s="1"/>
      <c r="F15" s="1"/>
      <c r="G15" s="1"/>
      <c r="H15" s="1"/>
      <c r="I15" s="1"/>
      <c r="J15" s="1"/>
      <c r="K15" s="1"/>
      <c r="L15" s="1"/>
      <c r="M15" s="1"/>
      <c r="N15" s="1"/>
      <c r="O15" s="1"/>
      <c r="P15" s="1"/>
      <c r="Q15" s="1"/>
      <c r="R15" s="1"/>
      <c r="S15" s="1"/>
      <c r="T15" s="1"/>
      <c r="U15" s="1"/>
      <c r="V15" s="1"/>
      <c r="W15" s="1"/>
      <c r="X15" s="1"/>
      <c r="Y15" s="1"/>
    </row>
    <row r="16" spans="1:26" ht="15" customHeight="1">
      <c r="A16" s="1"/>
      <c r="B16" s="1"/>
      <c r="C16" s="1"/>
      <c r="D16" s="1"/>
      <c r="E16" s="1"/>
      <c r="F16" s="1"/>
      <c r="G16" s="1"/>
      <c r="H16" s="1"/>
      <c r="I16" s="1"/>
      <c r="J16" s="1"/>
      <c r="K16" s="1"/>
      <c r="L16" s="1"/>
      <c r="M16" s="1"/>
      <c r="N16" s="1"/>
      <c r="O16" s="1"/>
      <c r="P16" s="1"/>
      <c r="Q16" s="1"/>
      <c r="R16" s="1"/>
      <c r="S16" s="1"/>
      <c r="T16" s="1"/>
      <c r="U16" s="1"/>
      <c r="V16" s="1"/>
      <c r="W16" s="1"/>
      <c r="X16" s="1"/>
      <c r="Y16" s="1"/>
      <c r="Z16" s="31"/>
    </row>
    <row r="17" spans="1:25" ht="15" customHeight="1">
      <c r="A17" s="1"/>
      <c r="B17" s="1"/>
      <c r="C17" s="1"/>
      <c r="D17" s="1"/>
      <c r="E17" s="1"/>
      <c r="F17" s="1"/>
      <c r="G17" s="1"/>
      <c r="H17" s="1"/>
      <c r="I17" s="1"/>
      <c r="J17" s="1"/>
      <c r="K17" s="1"/>
      <c r="L17" s="1"/>
      <c r="M17" s="1"/>
      <c r="N17" s="1"/>
      <c r="O17" s="1"/>
      <c r="P17" s="1"/>
      <c r="Q17" s="1"/>
      <c r="R17" s="1"/>
      <c r="S17" s="1"/>
      <c r="T17" s="1"/>
      <c r="U17" s="1"/>
      <c r="V17" s="1"/>
      <c r="W17" s="1"/>
      <c r="X17" s="1"/>
      <c r="Y17" s="1"/>
    </row>
    <row r="18" spans="1:25" ht="15" customHeight="1">
      <c r="A18" s="1"/>
      <c r="B18" s="359" t="s">
        <v>461</v>
      </c>
      <c r="C18" s="359"/>
      <c r="D18" s="359"/>
      <c r="E18" s="359"/>
      <c r="F18" s="1"/>
      <c r="G18" s="1"/>
      <c r="H18" s="1"/>
      <c r="I18" s="1"/>
      <c r="J18" s="1"/>
      <c r="K18" s="1"/>
      <c r="L18" s="1"/>
      <c r="M18" s="1"/>
      <c r="N18" s="1"/>
      <c r="O18" s="1"/>
      <c r="P18" s="1"/>
      <c r="Q18" s="1"/>
      <c r="R18" s="1"/>
      <c r="S18" s="1"/>
      <c r="T18" s="1"/>
      <c r="U18" s="1"/>
      <c r="V18" s="1"/>
      <c r="W18" s="1"/>
      <c r="X18" s="1"/>
      <c r="Y18" s="1"/>
    </row>
    <row r="19" spans="1:25" ht="15" customHeight="1">
      <c r="A19" s="1"/>
      <c r="B19" s="202" t="s">
        <v>138</v>
      </c>
      <c r="C19" s="202" t="s">
        <v>398</v>
      </c>
      <c r="D19" s="202" t="s">
        <v>399</v>
      </c>
      <c r="E19" s="202" t="s">
        <v>187</v>
      </c>
      <c r="F19" s="1"/>
      <c r="G19" s="1"/>
      <c r="H19" s="1"/>
      <c r="I19" s="1"/>
      <c r="J19" s="1"/>
      <c r="K19" s="1"/>
      <c r="L19" s="1"/>
      <c r="M19" s="1"/>
      <c r="N19" s="1"/>
      <c r="O19" s="1"/>
      <c r="P19" s="1"/>
      <c r="Q19" s="1"/>
      <c r="R19" s="1"/>
      <c r="S19" s="1"/>
      <c r="T19" s="1"/>
      <c r="U19" s="1"/>
      <c r="V19" s="1"/>
      <c r="W19" s="1"/>
      <c r="X19" s="1"/>
      <c r="Y19" s="1"/>
    </row>
    <row r="20" spans="1:25" ht="15" customHeight="1">
      <c r="A20" s="1"/>
      <c r="B20" s="205" t="s">
        <v>387</v>
      </c>
      <c r="C20" s="215">
        <v>27542</v>
      </c>
      <c r="D20" s="215">
        <v>16201</v>
      </c>
      <c r="E20" s="216">
        <v>43743</v>
      </c>
      <c r="F20" s="1"/>
      <c r="G20" s="1"/>
      <c r="H20" s="1"/>
      <c r="I20" s="1"/>
      <c r="J20" s="1"/>
      <c r="K20" s="1"/>
      <c r="L20" s="1"/>
      <c r="M20" s="1"/>
      <c r="N20" s="1"/>
      <c r="O20" s="1"/>
      <c r="P20" s="1"/>
      <c r="Q20" s="1"/>
      <c r="R20" s="1"/>
      <c r="S20" s="1"/>
      <c r="T20" s="1"/>
      <c r="U20" s="1"/>
      <c r="V20" s="1"/>
      <c r="W20" s="1"/>
      <c r="X20" s="1"/>
      <c r="Y20" s="1"/>
    </row>
    <row r="21" spans="1:25" ht="15" customHeight="1">
      <c r="A21" s="1"/>
      <c r="B21" s="205" t="s">
        <v>395</v>
      </c>
      <c r="C21" s="206">
        <v>2137</v>
      </c>
      <c r="D21" s="217">
        <v>684</v>
      </c>
      <c r="E21" s="216">
        <v>2821</v>
      </c>
      <c r="F21" s="1"/>
      <c r="G21" s="1"/>
      <c r="H21" s="1"/>
      <c r="I21" s="1"/>
      <c r="J21" s="1"/>
      <c r="K21" s="1"/>
      <c r="L21" s="1"/>
      <c r="M21" s="1"/>
      <c r="N21" s="1"/>
      <c r="O21" s="1"/>
      <c r="P21" s="1"/>
      <c r="Q21" s="1"/>
      <c r="R21" s="1"/>
      <c r="S21" s="1"/>
      <c r="T21" s="1"/>
      <c r="U21" s="1"/>
      <c r="V21" s="1"/>
      <c r="W21" s="1"/>
      <c r="X21" s="1"/>
      <c r="Y21" s="1"/>
    </row>
    <row r="22" spans="1:25" ht="15" customHeight="1">
      <c r="A22" s="1"/>
      <c r="B22" s="205" t="s">
        <v>397</v>
      </c>
      <c r="C22" s="206">
        <v>39249</v>
      </c>
      <c r="D22" s="206">
        <v>128616</v>
      </c>
      <c r="E22" s="216">
        <v>167865</v>
      </c>
      <c r="F22" s="1"/>
      <c r="G22" s="1"/>
      <c r="H22" s="1"/>
      <c r="I22" s="1"/>
      <c r="J22" s="1"/>
      <c r="K22" s="1"/>
      <c r="L22" s="1"/>
      <c r="M22" s="1"/>
      <c r="N22" s="1"/>
      <c r="O22" s="1"/>
      <c r="P22" s="1"/>
      <c r="Q22" s="1"/>
      <c r="R22" s="1"/>
      <c r="S22" s="1"/>
      <c r="T22" s="1"/>
      <c r="U22" s="1"/>
      <c r="V22" s="1"/>
      <c r="W22" s="1"/>
      <c r="X22" s="1"/>
    </row>
    <row r="23" spans="1:25" ht="15" customHeight="1">
      <c r="A23" s="1"/>
      <c r="B23" s="212" t="s">
        <v>144</v>
      </c>
      <c r="C23" s="213">
        <v>68928</v>
      </c>
      <c r="D23" s="213">
        <v>145501</v>
      </c>
      <c r="E23" s="213">
        <v>214429</v>
      </c>
      <c r="F23" s="1"/>
      <c r="G23" s="1"/>
      <c r="H23" s="1"/>
      <c r="I23" s="1"/>
      <c r="J23" s="1"/>
      <c r="K23" s="1"/>
      <c r="L23" s="1"/>
      <c r="M23" s="1"/>
      <c r="N23" s="1"/>
      <c r="O23" s="1"/>
      <c r="P23" s="1"/>
      <c r="Q23" s="1"/>
      <c r="R23" s="1"/>
      <c r="S23" s="1"/>
      <c r="T23" s="1"/>
      <c r="U23" s="1"/>
      <c r="V23" s="1"/>
      <c r="W23" s="1"/>
      <c r="X23" s="1"/>
    </row>
    <row r="24" spans="1:25" ht="15" customHeight="1">
      <c r="A24" s="1"/>
      <c r="B24" s="1"/>
      <c r="C24" s="1"/>
      <c r="D24" s="1"/>
      <c r="E24" s="1"/>
      <c r="F24" s="1"/>
      <c r="G24" s="1"/>
      <c r="H24" s="1"/>
      <c r="I24" s="1"/>
      <c r="J24" s="1"/>
      <c r="K24" s="1"/>
      <c r="L24" s="1"/>
      <c r="M24" s="1"/>
      <c r="N24" s="1"/>
      <c r="O24" s="1"/>
      <c r="P24" s="1"/>
      <c r="Q24" s="1"/>
      <c r="R24" s="1"/>
      <c r="S24" s="1"/>
      <c r="T24" s="1"/>
      <c r="U24" s="1"/>
      <c r="V24" s="1"/>
      <c r="W24" s="1"/>
      <c r="X24" s="1"/>
    </row>
    <row r="25" spans="1:25" ht="15" customHeight="1">
      <c r="A25" s="1"/>
      <c r="B25" s="1"/>
      <c r="C25" s="1"/>
      <c r="D25" s="1"/>
      <c r="E25" s="1"/>
      <c r="F25" s="1"/>
      <c r="G25" s="1"/>
      <c r="H25" s="1"/>
      <c r="I25" s="1"/>
      <c r="J25" s="1"/>
      <c r="K25" s="1"/>
      <c r="L25" s="1"/>
      <c r="M25" s="1"/>
      <c r="N25" s="1"/>
      <c r="O25" s="1"/>
      <c r="P25" s="1"/>
      <c r="Q25" s="1"/>
      <c r="R25" s="1"/>
      <c r="S25" s="1"/>
      <c r="T25" s="1"/>
      <c r="U25" s="1"/>
      <c r="V25" s="1"/>
      <c r="W25" s="1"/>
      <c r="X25" s="1"/>
    </row>
    <row r="26" spans="1:25" ht="15" customHeight="1">
      <c r="A26" s="1"/>
      <c r="B26" s="359" t="s">
        <v>462</v>
      </c>
      <c r="C26" s="359"/>
      <c r="D26" s="359"/>
      <c r="E26" s="359"/>
      <c r="F26" s="359"/>
      <c r="G26" s="359"/>
      <c r="H26" s="359"/>
      <c r="I26" s="1"/>
      <c r="J26" s="1"/>
      <c r="K26" s="1"/>
      <c r="L26" s="1"/>
      <c r="M26" s="1"/>
      <c r="N26" s="1"/>
      <c r="O26" s="1"/>
      <c r="P26" s="1"/>
      <c r="Q26" s="1"/>
      <c r="R26" s="1"/>
      <c r="S26" s="1"/>
      <c r="T26" s="1"/>
      <c r="U26" s="1"/>
      <c r="V26" s="1"/>
      <c r="W26" s="1"/>
      <c r="X26" s="1"/>
    </row>
    <row r="27" spans="1:25" ht="15" customHeight="1">
      <c r="A27" s="1"/>
      <c r="B27" s="202" t="s">
        <v>138</v>
      </c>
      <c r="C27" s="202" t="s">
        <v>400</v>
      </c>
      <c r="D27" s="202" t="s">
        <v>401</v>
      </c>
      <c r="E27" s="202" t="s">
        <v>238</v>
      </c>
      <c r="F27" s="202" t="s">
        <v>202</v>
      </c>
      <c r="G27" s="202" t="s">
        <v>402</v>
      </c>
      <c r="H27" s="202" t="s">
        <v>187</v>
      </c>
      <c r="I27" s="1"/>
      <c r="J27" s="1"/>
      <c r="K27" s="1"/>
      <c r="L27" s="1"/>
      <c r="M27" s="1"/>
      <c r="N27" s="1"/>
      <c r="O27" s="1"/>
      <c r="P27" s="1"/>
      <c r="Q27" s="1"/>
      <c r="R27" s="1"/>
      <c r="S27" s="1"/>
      <c r="T27" s="1"/>
      <c r="U27" s="1"/>
      <c r="V27" s="1"/>
      <c r="W27" s="1"/>
      <c r="X27" s="1"/>
    </row>
    <row r="28" spans="1:25" ht="15" customHeight="1">
      <c r="A28" s="1"/>
      <c r="B28" s="205" t="s">
        <v>387</v>
      </c>
      <c r="C28" s="206">
        <v>3087</v>
      </c>
      <c r="D28" s="206">
        <v>12787</v>
      </c>
      <c r="E28" s="206">
        <v>15715</v>
      </c>
      <c r="F28" s="206">
        <v>11635</v>
      </c>
      <c r="G28" s="206">
        <v>519</v>
      </c>
      <c r="H28" s="207">
        <v>43743</v>
      </c>
      <c r="I28" s="1"/>
      <c r="J28" s="1"/>
      <c r="K28" s="1"/>
      <c r="L28" s="1"/>
      <c r="M28" s="1"/>
      <c r="N28" s="1"/>
      <c r="O28" s="1"/>
      <c r="P28" s="1"/>
      <c r="Q28" s="1"/>
      <c r="R28" s="1"/>
      <c r="S28" s="1"/>
      <c r="T28" s="1"/>
      <c r="U28" s="1"/>
      <c r="V28" s="1"/>
      <c r="W28" s="1"/>
      <c r="X28" s="1"/>
    </row>
    <row r="29" spans="1:25" ht="15" customHeight="1">
      <c r="A29" s="1"/>
      <c r="B29" s="205" t="s">
        <v>395</v>
      </c>
      <c r="C29" s="206">
        <v>213</v>
      </c>
      <c r="D29" s="206">
        <v>847</v>
      </c>
      <c r="E29" s="206">
        <v>976</v>
      </c>
      <c r="F29" s="206">
        <v>769</v>
      </c>
      <c r="G29" s="206">
        <v>16</v>
      </c>
      <c r="H29" s="207">
        <v>2821</v>
      </c>
      <c r="I29" s="1"/>
      <c r="J29" s="1"/>
      <c r="K29" s="1"/>
      <c r="L29" s="1"/>
      <c r="M29" s="1"/>
      <c r="N29" s="1"/>
      <c r="O29" s="1"/>
      <c r="P29" s="1"/>
      <c r="Q29" s="1"/>
      <c r="R29" s="1"/>
      <c r="S29" s="1"/>
      <c r="T29" s="1"/>
      <c r="U29" s="1"/>
      <c r="V29" s="1"/>
      <c r="W29" s="1"/>
      <c r="X29" s="1"/>
    </row>
    <row r="30" spans="1:25" ht="15" customHeight="1">
      <c r="A30" s="1"/>
      <c r="B30" s="205" t="s">
        <v>397</v>
      </c>
      <c r="C30" s="206">
        <v>11902</v>
      </c>
      <c r="D30" s="206">
        <v>39850</v>
      </c>
      <c r="E30" s="206">
        <v>60955</v>
      </c>
      <c r="F30" s="206">
        <v>52242</v>
      </c>
      <c r="G30" s="206">
        <v>2916</v>
      </c>
      <c r="H30" s="207">
        <v>167865</v>
      </c>
      <c r="I30" s="1"/>
      <c r="J30" s="1"/>
      <c r="K30" s="1"/>
      <c r="L30" s="1"/>
      <c r="M30" s="1"/>
      <c r="N30" s="1"/>
      <c r="O30" s="1"/>
      <c r="P30" s="1"/>
      <c r="Q30" s="1"/>
      <c r="R30" s="1"/>
      <c r="S30" s="1"/>
      <c r="T30" s="1"/>
      <c r="U30" s="1"/>
      <c r="V30" s="1"/>
      <c r="W30" s="1"/>
      <c r="X30" s="1"/>
    </row>
    <row r="31" spans="1:25" ht="15" customHeight="1">
      <c r="A31" s="1"/>
      <c r="B31" s="212" t="s">
        <v>144</v>
      </c>
      <c r="C31" s="213">
        <v>15202</v>
      </c>
      <c r="D31" s="213">
        <v>53484</v>
      </c>
      <c r="E31" s="213">
        <v>77646</v>
      </c>
      <c r="F31" s="213">
        <v>64646</v>
      </c>
      <c r="G31" s="213">
        <v>3451</v>
      </c>
      <c r="H31" s="213">
        <v>214429</v>
      </c>
      <c r="I31" s="1"/>
      <c r="J31" s="1"/>
      <c r="K31" s="1"/>
      <c r="L31" s="1"/>
      <c r="M31" s="1"/>
      <c r="N31" s="1"/>
      <c r="O31" s="1"/>
      <c r="P31" s="1"/>
      <c r="Q31" s="1"/>
      <c r="R31" s="1"/>
      <c r="S31" s="1"/>
      <c r="T31" s="1"/>
      <c r="U31" s="1"/>
      <c r="V31" s="1"/>
      <c r="W31" s="1"/>
      <c r="X31" s="1"/>
    </row>
    <row r="32" spans="1:25" ht="15" customHeight="1">
      <c r="A32" s="1"/>
      <c r="B32" s="1"/>
      <c r="C32" s="1"/>
      <c r="D32" s="1"/>
      <c r="E32" s="1"/>
      <c r="F32" s="1"/>
      <c r="G32" s="1"/>
      <c r="H32" s="1"/>
      <c r="I32" s="1"/>
      <c r="J32" s="1"/>
      <c r="K32" s="1"/>
      <c r="L32" s="1"/>
      <c r="M32" s="1"/>
      <c r="N32" s="1"/>
      <c r="O32" s="1"/>
      <c r="P32" s="1"/>
      <c r="Q32" s="1"/>
      <c r="R32" s="1"/>
      <c r="S32" s="1"/>
      <c r="T32" s="1"/>
      <c r="U32" s="1"/>
      <c r="V32" s="1"/>
      <c r="W32" s="1"/>
      <c r="X32" s="1"/>
    </row>
    <row r="33" spans="1:26"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7.25" thickBot="1">
      <c r="A34" s="1"/>
      <c r="B34" s="362" t="s">
        <v>463</v>
      </c>
      <c r="C34" s="363"/>
      <c r="D34" s="363"/>
      <c r="E34" s="363"/>
      <c r="F34" s="363"/>
      <c r="G34" s="363"/>
      <c r="H34" s="363"/>
      <c r="I34" s="363"/>
      <c r="J34" s="363"/>
      <c r="K34" s="363"/>
      <c r="L34" s="363"/>
      <c r="M34" s="1"/>
      <c r="N34" s="1"/>
      <c r="O34" s="1"/>
      <c r="P34" s="1"/>
      <c r="Q34" s="1"/>
      <c r="R34" s="1"/>
      <c r="S34" s="1"/>
      <c r="T34" s="1"/>
      <c r="U34" s="1"/>
      <c r="V34" s="1"/>
      <c r="W34" s="1"/>
      <c r="X34" s="1"/>
      <c r="Y34" s="1"/>
      <c r="Z34" s="1"/>
    </row>
    <row r="35" spans="1:26" ht="16.899999999999999" customHeight="1">
      <c r="A35" s="1"/>
      <c r="B35" s="218"/>
      <c r="C35" s="364" t="s">
        <v>376</v>
      </c>
      <c r="D35" s="365"/>
      <c r="E35" s="366"/>
      <c r="F35" s="367" t="s">
        <v>385</v>
      </c>
      <c r="G35" s="369" t="s">
        <v>377</v>
      </c>
      <c r="H35" s="370"/>
      <c r="I35" s="371"/>
      <c r="J35" s="367" t="s">
        <v>386</v>
      </c>
      <c r="K35" s="360" t="s">
        <v>404</v>
      </c>
      <c r="L35" s="360" t="s">
        <v>472</v>
      </c>
      <c r="M35" s="1"/>
      <c r="N35" s="1"/>
      <c r="O35" s="1"/>
      <c r="P35" s="1"/>
      <c r="Q35" s="1"/>
      <c r="R35" s="1"/>
      <c r="S35" s="1"/>
      <c r="T35" s="1"/>
      <c r="U35" s="1"/>
      <c r="V35" s="1"/>
      <c r="W35" s="1"/>
      <c r="X35" s="1"/>
      <c r="Y35" s="1"/>
      <c r="Z35" s="1"/>
    </row>
    <row r="36" spans="1:26" ht="16.899999999999999">
      <c r="A36" s="1"/>
      <c r="B36" s="203" t="s">
        <v>46</v>
      </c>
      <c r="C36" s="202" t="s">
        <v>387</v>
      </c>
      <c r="D36" s="204" t="s">
        <v>388</v>
      </c>
      <c r="E36" s="202" t="s">
        <v>124</v>
      </c>
      <c r="F36" s="368"/>
      <c r="G36" s="202" t="s">
        <v>387</v>
      </c>
      <c r="H36" s="202" t="s">
        <v>388</v>
      </c>
      <c r="I36" s="202" t="s">
        <v>124</v>
      </c>
      <c r="J36" s="368"/>
      <c r="K36" s="361"/>
      <c r="L36" s="361"/>
      <c r="M36" s="1"/>
      <c r="N36" s="1"/>
      <c r="O36" s="1"/>
      <c r="P36" s="1"/>
      <c r="Q36" s="1"/>
      <c r="R36" s="1"/>
      <c r="S36" s="1"/>
      <c r="T36" s="1"/>
      <c r="U36" s="1"/>
      <c r="V36" s="1"/>
      <c r="W36" s="1"/>
      <c r="X36" s="1"/>
      <c r="Y36" s="1"/>
      <c r="Z36" s="1"/>
    </row>
    <row r="37" spans="1:26">
      <c r="A37" s="1"/>
      <c r="B37" s="208" t="s">
        <v>389</v>
      </c>
      <c r="C37" s="206">
        <v>1533</v>
      </c>
      <c r="D37" s="209">
        <v>65</v>
      </c>
      <c r="E37" s="206">
        <v>9010</v>
      </c>
      <c r="F37" s="223">
        <v>10608</v>
      </c>
      <c r="G37" s="206">
        <v>151</v>
      </c>
      <c r="H37" s="206">
        <v>12</v>
      </c>
      <c r="I37" s="206">
        <v>492</v>
      </c>
      <c r="J37" s="223">
        <v>655</v>
      </c>
      <c r="K37" s="219">
        <v>11263</v>
      </c>
      <c r="L37" s="214">
        <f>SUM(C37:D37,G37:H37)/K37</f>
        <v>0.15635265914942734</v>
      </c>
      <c r="M37" s="1"/>
      <c r="N37" s="1"/>
      <c r="O37" s="1"/>
      <c r="P37" s="1"/>
      <c r="Q37" s="1"/>
      <c r="R37" s="1"/>
      <c r="S37" s="1"/>
      <c r="T37" s="1"/>
      <c r="U37" s="1"/>
      <c r="V37" s="1"/>
      <c r="W37" s="1"/>
      <c r="X37" s="1"/>
      <c r="Y37" s="1"/>
      <c r="Z37" s="1"/>
    </row>
    <row r="38" spans="1:26">
      <c r="A38" s="1"/>
      <c r="B38" s="208" t="s">
        <v>390</v>
      </c>
      <c r="C38" s="206">
        <v>2327</v>
      </c>
      <c r="D38" s="209">
        <v>148</v>
      </c>
      <c r="E38" s="206">
        <v>10531</v>
      </c>
      <c r="F38" s="223">
        <v>13006</v>
      </c>
      <c r="G38" s="206">
        <v>54</v>
      </c>
      <c r="H38" s="206">
        <v>4</v>
      </c>
      <c r="I38" s="206">
        <v>228</v>
      </c>
      <c r="J38" s="223">
        <v>286</v>
      </c>
      <c r="K38" s="219">
        <v>13292</v>
      </c>
      <c r="L38" s="214">
        <f t="shared" ref="L38:L47" si="0">SUM(C38:D38,G38:H38)/K38</f>
        <v>0.19056575383689436</v>
      </c>
      <c r="M38" s="1"/>
      <c r="N38" s="1"/>
      <c r="O38" s="1"/>
      <c r="P38" s="1"/>
      <c r="Q38" s="1"/>
      <c r="R38" s="1"/>
      <c r="S38" s="1"/>
      <c r="T38" s="1"/>
      <c r="U38" s="1"/>
      <c r="V38" s="1"/>
      <c r="W38" s="1"/>
      <c r="X38" s="1"/>
      <c r="Y38" s="1"/>
      <c r="Z38" s="1"/>
    </row>
    <row r="39" spans="1:26">
      <c r="A39" s="1"/>
      <c r="B39" s="208" t="s">
        <v>391</v>
      </c>
      <c r="C39" s="206">
        <v>7419</v>
      </c>
      <c r="D39" s="209">
        <v>524</v>
      </c>
      <c r="E39" s="206">
        <v>30367</v>
      </c>
      <c r="F39" s="223">
        <v>38310</v>
      </c>
      <c r="G39" s="206">
        <v>181</v>
      </c>
      <c r="H39" s="206">
        <v>17</v>
      </c>
      <c r="I39" s="206">
        <v>827</v>
      </c>
      <c r="J39" s="223">
        <v>1025</v>
      </c>
      <c r="K39" s="219">
        <v>39335</v>
      </c>
      <c r="L39" s="214">
        <f t="shared" si="0"/>
        <v>0.20696580653362145</v>
      </c>
      <c r="M39" s="1"/>
      <c r="N39" s="1"/>
      <c r="O39" s="1"/>
      <c r="P39" s="1"/>
      <c r="Q39" s="1"/>
      <c r="R39" s="1"/>
      <c r="S39" s="1"/>
      <c r="T39" s="1"/>
      <c r="U39" s="1"/>
      <c r="V39" s="1"/>
      <c r="W39" s="1"/>
      <c r="X39" s="1"/>
      <c r="Y39" s="1"/>
      <c r="Z39" s="1"/>
    </row>
    <row r="40" spans="1:26">
      <c r="A40" s="1"/>
      <c r="B40" s="208" t="s">
        <v>392</v>
      </c>
      <c r="C40" s="206">
        <v>6099</v>
      </c>
      <c r="D40" s="209">
        <v>415</v>
      </c>
      <c r="E40" s="206">
        <v>21092</v>
      </c>
      <c r="F40" s="223">
        <v>27606</v>
      </c>
      <c r="G40" s="206">
        <v>272</v>
      </c>
      <c r="H40" s="206">
        <v>18</v>
      </c>
      <c r="I40" s="206">
        <v>963</v>
      </c>
      <c r="J40" s="223">
        <v>1253</v>
      </c>
      <c r="K40" s="219">
        <v>28859</v>
      </c>
      <c r="L40" s="214">
        <f t="shared" si="0"/>
        <v>0.23576700509373158</v>
      </c>
      <c r="M40" s="1"/>
      <c r="N40" s="1"/>
      <c r="O40" s="1"/>
      <c r="P40" s="1"/>
      <c r="Q40" s="1"/>
      <c r="R40" s="1"/>
      <c r="S40" s="1"/>
      <c r="T40" s="1"/>
      <c r="U40" s="1"/>
      <c r="V40" s="1"/>
      <c r="W40" s="1"/>
      <c r="X40" s="1"/>
      <c r="Y40" s="1"/>
      <c r="Z40" s="1"/>
    </row>
    <row r="41" spans="1:26">
      <c r="A41" s="1"/>
      <c r="B41" s="208" t="s">
        <v>393</v>
      </c>
      <c r="C41" s="206">
        <v>4212</v>
      </c>
      <c r="D41" s="209">
        <v>307</v>
      </c>
      <c r="E41" s="206">
        <v>14831</v>
      </c>
      <c r="F41" s="223">
        <v>19350</v>
      </c>
      <c r="G41" s="206">
        <v>245</v>
      </c>
      <c r="H41" s="206">
        <v>31</v>
      </c>
      <c r="I41" s="206">
        <v>1069</v>
      </c>
      <c r="J41" s="223">
        <v>1345</v>
      </c>
      <c r="K41" s="219">
        <v>20695</v>
      </c>
      <c r="L41" s="214">
        <f t="shared" si="0"/>
        <v>0.23169847789321091</v>
      </c>
      <c r="M41" s="1"/>
      <c r="N41" s="1"/>
      <c r="O41" s="1"/>
      <c r="P41" s="1"/>
      <c r="Q41" s="1"/>
      <c r="R41" s="1"/>
      <c r="S41" s="1"/>
      <c r="T41" s="1"/>
      <c r="U41" s="1"/>
      <c r="V41" s="1"/>
      <c r="W41" s="1"/>
      <c r="X41" s="1"/>
      <c r="Y41" s="1"/>
      <c r="Z41" s="1"/>
    </row>
    <row r="42" spans="1:26">
      <c r="A42" s="1"/>
      <c r="B42" s="208" t="s">
        <v>394</v>
      </c>
      <c r="C42" s="206">
        <v>5674</v>
      </c>
      <c r="D42" s="209">
        <v>320</v>
      </c>
      <c r="E42" s="206">
        <v>20100</v>
      </c>
      <c r="F42" s="223">
        <v>26094</v>
      </c>
      <c r="G42" s="206">
        <v>585</v>
      </c>
      <c r="H42" s="206">
        <v>35</v>
      </c>
      <c r="I42" s="206">
        <v>2397</v>
      </c>
      <c r="J42" s="223">
        <v>3017</v>
      </c>
      <c r="K42" s="219">
        <v>29111</v>
      </c>
      <c r="L42" s="214">
        <f t="shared" si="0"/>
        <v>0.22719934045549792</v>
      </c>
      <c r="M42" s="1"/>
      <c r="N42" s="1"/>
      <c r="O42" s="1"/>
      <c r="P42" s="1"/>
      <c r="Q42" s="1"/>
      <c r="R42" s="1"/>
      <c r="S42" s="1"/>
      <c r="T42" s="1"/>
      <c r="U42" s="1"/>
      <c r="V42" s="1"/>
      <c r="W42" s="1"/>
      <c r="X42" s="1"/>
      <c r="Y42" s="1"/>
      <c r="Z42" s="1"/>
    </row>
    <row r="43" spans="1:26">
      <c r="A43" s="1"/>
      <c r="B43" s="208" t="s">
        <v>438</v>
      </c>
      <c r="C43" s="206">
        <v>2116</v>
      </c>
      <c r="D43" s="209">
        <v>120</v>
      </c>
      <c r="E43" s="206">
        <v>7433</v>
      </c>
      <c r="F43" s="223">
        <v>9669</v>
      </c>
      <c r="G43" s="206">
        <v>523</v>
      </c>
      <c r="H43" s="206">
        <v>36</v>
      </c>
      <c r="I43" s="206">
        <v>1508</v>
      </c>
      <c r="J43" s="223">
        <v>2067</v>
      </c>
      <c r="K43" s="219">
        <v>11736</v>
      </c>
      <c r="L43" s="214">
        <v>0.82387525562372188</v>
      </c>
      <c r="M43" s="1"/>
      <c r="N43" s="1"/>
      <c r="O43" s="1"/>
      <c r="P43" s="1"/>
      <c r="Q43" s="1"/>
      <c r="R43" s="1"/>
      <c r="S43" s="1"/>
      <c r="T43" s="1"/>
      <c r="U43" s="1"/>
      <c r="V43" s="1"/>
      <c r="W43" s="1"/>
      <c r="X43" s="1"/>
      <c r="Y43" s="1"/>
      <c r="Z43" s="1"/>
    </row>
    <row r="44" spans="1:26">
      <c r="A44" s="1"/>
      <c r="B44" s="208" t="s">
        <v>439</v>
      </c>
      <c r="C44" s="206">
        <v>1189</v>
      </c>
      <c r="D44" s="209">
        <v>63</v>
      </c>
      <c r="E44" s="206">
        <v>3663</v>
      </c>
      <c r="F44" s="223">
        <v>4915</v>
      </c>
      <c r="G44" s="206">
        <v>344</v>
      </c>
      <c r="H44" s="206">
        <v>8</v>
      </c>
      <c r="I44" s="206">
        <v>890</v>
      </c>
      <c r="J44" s="223">
        <v>1242</v>
      </c>
      <c r="K44" s="219">
        <v>6157</v>
      </c>
      <c r="L44" s="214">
        <v>0.79827838232905635</v>
      </c>
      <c r="M44" s="1"/>
      <c r="N44" s="1"/>
      <c r="O44" s="1"/>
      <c r="P44" s="1"/>
      <c r="Q44" s="1"/>
      <c r="R44" s="1"/>
      <c r="S44" s="1"/>
      <c r="T44" s="1"/>
      <c r="U44" s="1"/>
      <c r="V44" s="1"/>
      <c r="W44" s="1"/>
      <c r="X44" s="1"/>
      <c r="Y44" s="1"/>
      <c r="Z44" s="1"/>
    </row>
    <row r="45" spans="1:26">
      <c r="A45" s="1"/>
      <c r="B45" s="208" t="s">
        <v>471</v>
      </c>
      <c r="C45" s="206">
        <v>1510</v>
      </c>
      <c r="D45" s="209">
        <v>91</v>
      </c>
      <c r="E45" s="206">
        <v>6217</v>
      </c>
      <c r="F45" s="223">
        <v>7818</v>
      </c>
      <c r="G45" s="206">
        <v>795</v>
      </c>
      <c r="H45" s="206">
        <v>35</v>
      </c>
      <c r="I45" s="206">
        <v>1728</v>
      </c>
      <c r="J45" s="223">
        <v>2558</v>
      </c>
      <c r="K45" s="219">
        <v>10376</v>
      </c>
      <c r="L45" s="214">
        <v>0.75346954510408637</v>
      </c>
      <c r="M45" s="1"/>
      <c r="N45" s="1"/>
      <c r="O45" s="1"/>
      <c r="P45" s="1"/>
      <c r="Q45" s="1"/>
      <c r="R45" s="1"/>
      <c r="S45" s="1"/>
      <c r="T45" s="1"/>
      <c r="U45" s="1"/>
      <c r="V45" s="1"/>
      <c r="W45" s="1"/>
      <c r="X45" s="1"/>
      <c r="Y45" s="1"/>
      <c r="Z45" s="1"/>
    </row>
    <row r="46" spans="1:26" ht="14.65" thickBot="1">
      <c r="A46" s="1"/>
      <c r="B46" s="225" t="s">
        <v>190</v>
      </c>
      <c r="C46" s="226">
        <v>512</v>
      </c>
      <c r="D46" s="227">
        <v>50</v>
      </c>
      <c r="E46" s="226">
        <v>1413</v>
      </c>
      <c r="F46" s="228">
        <v>1975</v>
      </c>
      <c r="G46" s="226">
        <v>8002</v>
      </c>
      <c r="H46" s="226">
        <v>522</v>
      </c>
      <c r="I46" s="226">
        <v>33106</v>
      </c>
      <c r="J46" s="228">
        <v>41630</v>
      </c>
      <c r="K46" s="224">
        <v>43605</v>
      </c>
      <c r="L46" s="229">
        <f t="shared" si="0"/>
        <v>0.20837059970186905</v>
      </c>
      <c r="M46" s="1"/>
      <c r="N46" s="1"/>
      <c r="O46" s="1"/>
      <c r="P46" s="1"/>
      <c r="Q46" s="1"/>
      <c r="R46" s="1"/>
      <c r="S46" s="1"/>
      <c r="T46" s="1"/>
      <c r="U46" s="1"/>
      <c r="V46" s="1"/>
      <c r="W46" s="1"/>
      <c r="X46" s="1"/>
      <c r="Y46" s="1"/>
      <c r="Z46" s="1"/>
    </row>
    <row r="47" spans="1:26" ht="14.65" thickBot="1">
      <c r="A47" s="1"/>
      <c r="B47" s="230" t="s">
        <v>144</v>
      </c>
      <c r="C47" s="231">
        <v>32591</v>
      </c>
      <c r="D47" s="232">
        <v>2103</v>
      </c>
      <c r="E47" s="231">
        <v>124657</v>
      </c>
      <c r="F47" s="233">
        <v>159351</v>
      </c>
      <c r="G47" s="231">
        <v>11152</v>
      </c>
      <c r="H47" s="232">
        <v>718</v>
      </c>
      <c r="I47" s="231">
        <v>43208</v>
      </c>
      <c r="J47" s="231">
        <v>55078</v>
      </c>
      <c r="K47" s="231">
        <v>214429</v>
      </c>
      <c r="L47" s="234">
        <f t="shared" si="0"/>
        <v>0.21715346338415045</v>
      </c>
      <c r="M47" s="1"/>
      <c r="N47" s="1"/>
      <c r="O47" s="1"/>
      <c r="P47" s="1"/>
      <c r="Q47" s="1"/>
      <c r="R47" s="1"/>
      <c r="S47" s="1"/>
      <c r="T47" s="1"/>
      <c r="U47" s="1"/>
      <c r="V47" s="1"/>
      <c r="W47" s="1"/>
      <c r="X47" s="1"/>
      <c r="Y47" s="1"/>
      <c r="Z47" s="1"/>
    </row>
    <row r="48" spans="1:26">
      <c r="A48" s="1"/>
      <c r="B48" s="33" t="s">
        <v>256</v>
      </c>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276"/>
      <c r="D49" s="276"/>
      <c r="E49" s="276"/>
      <c r="F49" s="276"/>
      <c r="G49" s="276"/>
      <c r="H49" s="276"/>
      <c r="I49" s="276"/>
      <c r="J49" s="276"/>
      <c r="K49" s="276"/>
      <c r="L49" s="276"/>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1"/>
      <c r="B122" s="1"/>
      <c r="C122" s="1"/>
      <c r="D122" s="1"/>
      <c r="E122" s="1"/>
      <c r="F122" s="1"/>
      <c r="G122" s="1"/>
      <c r="H122" s="1"/>
      <c r="I122" s="1"/>
      <c r="J122" s="1"/>
      <c r="K122" s="1"/>
      <c r="L122" s="1"/>
    </row>
    <row r="123" spans="1:25">
      <c r="A123" s="1"/>
      <c r="B123" s="1"/>
      <c r="C123" s="1"/>
      <c r="D123" s="1"/>
      <c r="E123" s="1"/>
      <c r="F123" s="1"/>
      <c r="G123" s="1"/>
      <c r="H123" s="1"/>
      <c r="I123" s="1"/>
      <c r="J123" s="1"/>
      <c r="K123" s="1"/>
      <c r="L123" s="1"/>
    </row>
    <row r="124" spans="1:25">
      <c r="A124" s="1"/>
    </row>
    <row r="125" spans="1:25">
      <c r="A125" s="1"/>
    </row>
    <row r="126" spans="1:25">
      <c r="A126" s="1"/>
    </row>
    <row r="127" spans="1:25">
      <c r="A127" s="1"/>
    </row>
  </sheetData>
  <mergeCells count="10">
    <mergeCell ref="B10:D10"/>
    <mergeCell ref="B18:E18"/>
    <mergeCell ref="B26:H26"/>
    <mergeCell ref="L35:L36"/>
    <mergeCell ref="B34:L34"/>
    <mergeCell ref="C35:E35"/>
    <mergeCell ref="F35:F36"/>
    <mergeCell ref="G35:I35"/>
    <mergeCell ref="J35:J36"/>
    <mergeCell ref="K35:K36"/>
  </mergeCells>
  <hyperlinks>
    <hyperlink ref="B1" location="'Table of Contents'!A1" display="Table of Contents" xr:uid="{288C587B-A01A-4096-BC13-48A06985E5D2}"/>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0C7B2-AF26-4F38-898E-860C1DD560DB}">
  <dimension ref="A1:CX354"/>
  <sheetViews>
    <sheetView workbookViewId="0"/>
  </sheetViews>
  <sheetFormatPr defaultRowHeight="14.25"/>
  <cols>
    <col min="2" max="2" width="26.1328125" customWidth="1"/>
    <col min="3" max="4" width="15.59765625" customWidth="1"/>
    <col min="5" max="5" width="19.33203125" customWidth="1"/>
    <col min="6" max="6" width="17.73046875" customWidth="1"/>
    <col min="7" max="7" width="17.86328125" customWidth="1"/>
    <col min="8" max="8" width="15.19921875" customWidth="1"/>
    <col min="9" max="9" width="16.53125" customWidth="1"/>
    <col min="10" max="10" width="19.86328125" customWidth="1"/>
    <col min="11" max="14" width="15.46484375" customWidth="1"/>
    <col min="15" max="15" width="6.06640625" customWidth="1"/>
    <col min="16" max="16" width="18.3984375" customWidth="1"/>
    <col min="17" max="19" width="14.53125" customWidth="1"/>
    <col min="20" max="20" width="15.59765625" customWidth="1"/>
    <col min="21" max="23" width="14.3984375" customWidth="1"/>
    <col min="24" max="24" width="16.3984375" customWidth="1"/>
    <col min="25" max="25" width="14.3984375" customWidth="1"/>
    <col min="26" max="26" width="4.73046875" bestFit="1" customWidth="1"/>
    <col min="27" max="27" width="10.46484375" bestFit="1" customWidth="1"/>
  </cols>
  <sheetData>
    <row r="1" spans="1:94" ht="15" customHeight="1">
      <c r="A1" s="1"/>
      <c r="B1" s="150" t="s">
        <v>365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1:9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1:94"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94"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1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1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4" ht="18" customHeight="1">
      <c r="A13" s="1"/>
      <c r="B13" s="376" t="s">
        <v>492</v>
      </c>
      <c r="C13" s="376"/>
      <c r="D13" s="376"/>
      <c r="E13" s="376"/>
      <c r="F13" s="37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4" ht="59.25" customHeight="1">
      <c r="A14" s="1"/>
      <c r="B14" s="300" t="s">
        <v>477</v>
      </c>
      <c r="C14" s="300" t="s">
        <v>56</v>
      </c>
      <c r="D14" s="300" t="s">
        <v>267</v>
      </c>
      <c r="E14" s="158" t="s">
        <v>476</v>
      </c>
      <c r="F14" s="158" t="s">
        <v>435</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4" ht="15" customHeight="1">
      <c r="A15" s="1"/>
      <c r="B15" s="303" t="s">
        <v>440</v>
      </c>
      <c r="C15" s="206">
        <v>8094</v>
      </c>
      <c r="D15" s="210">
        <f>C15/$C$25</f>
        <v>5.8489420742282347E-2</v>
      </c>
      <c r="E15" s="263">
        <v>25</v>
      </c>
      <c r="F15" s="263">
        <v>15.897679350959578</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4" ht="15" customHeight="1">
      <c r="A16" s="1"/>
      <c r="B16" s="303" t="s">
        <v>390</v>
      </c>
      <c r="C16" s="206">
        <v>13164</v>
      </c>
      <c r="D16" s="210">
        <f t="shared" ref="D16:D23" si="0">C16/$C$25</f>
        <v>9.5126604231703091E-2</v>
      </c>
      <c r="E16" s="263">
        <v>48</v>
      </c>
      <c r="F16" s="263">
        <v>24.837232857287525</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4" ht="15" customHeight="1">
      <c r="A17" s="1"/>
      <c r="B17" s="303" t="s">
        <v>391</v>
      </c>
      <c r="C17" s="206">
        <v>37448</v>
      </c>
      <c r="D17" s="210">
        <f t="shared" si="0"/>
        <v>0.27060931899641577</v>
      </c>
      <c r="E17" s="263">
        <v>65</v>
      </c>
      <c r="F17" s="263">
        <v>34.384445987324717</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4" ht="15" customHeight="1">
      <c r="A18" s="1"/>
      <c r="B18" s="303" t="s">
        <v>392</v>
      </c>
      <c r="C18" s="206">
        <v>26194</v>
      </c>
      <c r="D18" s="210">
        <f t="shared" si="0"/>
        <v>0.18928488842640767</v>
      </c>
      <c r="E18" s="263">
        <v>90</v>
      </c>
      <c r="F18" s="263">
        <v>60.252242880048854</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4" ht="15" customHeight="1">
      <c r="A19" s="1"/>
      <c r="B19" s="303" t="s">
        <v>393</v>
      </c>
      <c r="C19" s="206">
        <v>17857</v>
      </c>
      <c r="D19" s="210">
        <f t="shared" si="0"/>
        <v>0.12903948433344894</v>
      </c>
      <c r="E19" s="263">
        <v>111</v>
      </c>
      <c r="F19" s="263">
        <v>99.511985962554576</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4" ht="15" customHeight="1">
      <c r="A20" s="1"/>
      <c r="B20" s="303" t="s">
        <v>394</v>
      </c>
      <c r="C20" s="206">
        <v>23352</v>
      </c>
      <c r="D20" s="210">
        <f t="shared" si="0"/>
        <v>0.16874783211932015</v>
      </c>
      <c r="E20" s="263">
        <v>93</v>
      </c>
      <c r="F20" s="263">
        <v>157.37710974077822</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4" ht="15" customHeight="1">
      <c r="A21" s="1"/>
      <c r="B21" s="303" t="s">
        <v>438</v>
      </c>
      <c r="C21" s="206">
        <v>6505</v>
      </c>
      <c r="D21" s="210">
        <f t="shared" si="0"/>
        <v>4.7006879408024047E-2</v>
      </c>
      <c r="E21" s="304">
        <v>249</v>
      </c>
      <c r="F21" s="263">
        <v>248.59736100435575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4" ht="16.5" customHeight="1">
      <c r="A22" s="1"/>
      <c r="B22" s="303" t="s">
        <v>439</v>
      </c>
      <c r="C22" s="206">
        <v>2972</v>
      </c>
      <c r="D22" s="210">
        <f t="shared" si="0"/>
        <v>2.1476471268354724E-2</v>
      </c>
      <c r="E22" s="263">
        <v>223</v>
      </c>
      <c r="F22" s="263">
        <v>312.22526917900444</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4" ht="15" customHeight="1">
      <c r="A23" s="1"/>
      <c r="B23" s="303" t="s">
        <v>441</v>
      </c>
      <c r="C23" s="206">
        <v>2670</v>
      </c>
      <c r="D23" s="210">
        <f t="shared" si="0"/>
        <v>1.9294138050641691E-2</v>
      </c>
      <c r="E23" s="263">
        <v>209</v>
      </c>
      <c r="F23" s="263">
        <v>386.67890761548125</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4" ht="15" customHeight="1">
      <c r="A24" s="1"/>
      <c r="B24" s="303" t="s">
        <v>190</v>
      </c>
      <c r="C24" s="206">
        <v>128</v>
      </c>
      <c r="D24" s="210" t="s">
        <v>396</v>
      </c>
      <c r="E24" s="263">
        <v>68</v>
      </c>
      <c r="F24" s="263">
        <v>197.1190104166667</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4" ht="15" customHeight="1">
      <c r="A25" s="1"/>
      <c r="B25" s="305" t="s">
        <v>436</v>
      </c>
      <c r="C25" s="306">
        <v>138384</v>
      </c>
      <c r="D25" s="307">
        <v>1</v>
      </c>
      <c r="E25" s="308">
        <v>91</v>
      </c>
      <c r="F25" s="308">
        <v>89.434386802905891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4" ht="15" customHeight="1">
      <c r="A26" s="1"/>
      <c r="B26" s="120" t="s">
        <v>256</v>
      </c>
      <c r="C26" s="120"/>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15" customHeight="1">
      <c r="A27" s="1"/>
      <c r="B27" s="120" t="s">
        <v>437</v>
      </c>
      <c r="C27" s="120"/>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94" ht="15" customHeight="1">
      <c r="A28" s="1"/>
      <c r="B28" s="120"/>
      <c r="C28" s="120"/>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row>
    <row r="29" spans="1:94" ht="15" customHeight="1">
      <c r="A29" s="1"/>
      <c r="B29" s="376" t="s">
        <v>493</v>
      </c>
      <c r="C29" s="376"/>
      <c r="D29" s="376"/>
      <c r="E29" s="376"/>
      <c r="F29" s="376"/>
      <c r="G29" s="376"/>
      <c r="H29" s="376"/>
      <c r="I29" s="37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15" customHeight="1">
      <c r="A30" s="1"/>
      <c r="B30" s="377" t="s">
        <v>477</v>
      </c>
      <c r="C30" s="268" t="s">
        <v>34</v>
      </c>
      <c r="D30" s="373" t="s">
        <v>465</v>
      </c>
      <c r="E30" s="373"/>
      <c r="F30" s="373"/>
      <c r="G30" s="374" t="s">
        <v>376</v>
      </c>
      <c r="H30" s="374"/>
      <c r="I30" s="374"/>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31.5" customHeight="1">
      <c r="A31" s="1"/>
      <c r="B31" s="377"/>
      <c r="C31" s="281" t="s">
        <v>56</v>
      </c>
      <c r="D31" s="285" t="s">
        <v>56</v>
      </c>
      <c r="E31" s="285" t="s">
        <v>466</v>
      </c>
      <c r="F31" s="286" t="s">
        <v>473</v>
      </c>
      <c r="G31" s="281" t="s">
        <v>56</v>
      </c>
      <c r="H31" s="281" t="s">
        <v>466</v>
      </c>
      <c r="I31" s="282" t="s">
        <v>474</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18" customHeight="1">
      <c r="A32" s="1"/>
      <c r="B32" s="101" t="s">
        <v>440</v>
      </c>
      <c r="C32" s="299">
        <f>SUM(D32,G32)</f>
        <v>1499</v>
      </c>
      <c r="D32" s="301">
        <v>188</v>
      </c>
      <c r="E32" s="309">
        <f>D32/$C$32</f>
        <v>0.12541694462975317</v>
      </c>
      <c r="F32" s="302">
        <v>434.51744680851101</v>
      </c>
      <c r="G32" s="299">
        <v>1311</v>
      </c>
      <c r="H32" s="310">
        <f>G32/$C32</f>
        <v>0.87458305537024683</v>
      </c>
      <c r="I32" s="263">
        <v>16.881816679379614</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102" ht="15" customHeight="1">
      <c r="A33" s="1"/>
      <c r="B33" s="303" t="s">
        <v>390</v>
      </c>
      <c r="C33" s="299">
        <f t="shared" ref="C33:C42" si="1">SUM(D33,G33)</f>
        <v>1579</v>
      </c>
      <c r="D33" s="301">
        <v>51</v>
      </c>
      <c r="E33" s="309">
        <f t="shared" ref="E33:E41" si="2">D33/C33</f>
        <v>3.2298923369221029E-2</v>
      </c>
      <c r="F33" s="302">
        <v>364.15843137254905</v>
      </c>
      <c r="G33" s="299">
        <v>1528</v>
      </c>
      <c r="H33" s="310">
        <f t="shared" ref="H33:H42" si="3">G33/$C33</f>
        <v>0.96770107663077898</v>
      </c>
      <c r="I33" s="263">
        <v>23.324598603839426</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102" ht="15" customHeight="1">
      <c r="A34" s="1"/>
      <c r="B34" s="303" t="s">
        <v>391</v>
      </c>
      <c r="C34" s="299">
        <f t="shared" si="1"/>
        <v>5343</v>
      </c>
      <c r="D34" s="301">
        <v>174</v>
      </c>
      <c r="E34" s="309">
        <f t="shared" si="2"/>
        <v>3.2565974171813589E-2</v>
      </c>
      <c r="F34" s="302">
        <v>368.65373563218395</v>
      </c>
      <c r="G34" s="299">
        <v>5169</v>
      </c>
      <c r="H34" s="310">
        <f t="shared" si="3"/>
        <v>0.96743402582818638</v>
      </c>
      <c r="I34" s="263">
        <v>34.842941574772752</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102" ht="15" customHeight="1">
      <c r="A35" s="1"/>
      <c r="B35" s="303" t="s">
        <v>392</v>
      </c>
      <c r="C35" s="299">
        <f t="shared" si="1"/>
        <v>4233</v>
      </c>
      <c r="D35" s="301">
        <v>219</v>
      </c>
      <c r="E35" s="309">
        <f t="shared" si="2"/>
        <v>5.1736357193479798E-2</v>
      </c>
      <c r="F35" s="302">
        <v>373.24876712328779</v>
      </c>
      <c r="G35" s="299">
        <v>4014</v>
      </c>
      <c r="H35" s="310">
        <f t="shared" si="3"/>
        <v>0.9482636428065202</v>
      </c>
      <c r="I35" s="263">
        <v>59.850860322205598</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102" ht="15" customHeight="1">
      <c r="A36" s="1"/>
      <c r="B36" s="303" t="s">
        <v>393</v>
      </c>
      <c r="C36" s="299">
        <f t="shared" si="1"/>
        <v>3186</v>
      </c>
      <c r="D36" s="301">
        <v>185</v>
      </c>
      <c r="E36" s="309">
        <f t="shared" si="2"/>
        <v>5.8066541117388577E-2</v>
      </c>
      <c r="F36" s="302">
        <v>350.45648648648648</v>
      </c>
      <c r="G36" s="299">
        <v>3001</v>
      </c>
      <c r="H36" s="310">
        <f t="shared" si="3"/>
        <v>0.94193345888261137</v>
      </c>
      <c r="I36" s="263">
        <v>94.736693879817821</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102" ht="15" customHeight="1">
      <c r="A37" s="1"/>
      <c r="B37" s="303" t="s">
        <v>394</v>
      </c>
      <c r="C37" s="299">
        <f t="shared" si="1"/>
        <v>4170</v>
      </c>
      <c r="D37" s="301">
        <v>426</v>
      </c>
      <c r="E37" s="309">
        <f t="shared" si="2"/>
        <v>0.10215827338129496</v>
      </c>
      <c r="F37" s="302">
        <v>357.43917840375582</v>
      </c>
      <c r="G37" s="299">
        <v>3744</v>
      </c>
      <c r="H37" s="310">
        <f t="shared" si="3"/>
        <v>0.89784172661870498</v>
      </c>
      <c r="I37" s="263">
        <v>146.80205297364665</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ht="15" customHeight="1">
      <c r="A38" s="1"/>
      <c r="B38" s="303" t="s">
        <v>438</v>
      </c>
      <c r="C38" s="299">
        <f t="shared" si="1"/>
        <v>2083</v>
      </c>
      <c r="D38" s="301">
        <v>385</v>
      </c>
      <c r="E38" s="309">
        <f t="shared" si="2"/>
        <v>0.18482957273163705</v>
      </c>
      <c r="F38" s="302">
        <v>394.39550649350656</v>
      </c>
      <c r="G38" s="299">
        <v>1698</v>
      </c>
      <c r="H38" s="311">
        <f t="shared" si="3"/>
        <v>0.81517042726836297</v>
      </c>
      <c r="I38" s="263">
        <v>198.28772820965867</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102">
      <c r="A39" s="1"/>
      <c r="B39" s="303" t="s">
        <v>439</v>
      </c>
      <c r="C39" s="299">
        <f t="shared" si="1"/>
        <v>1020</v>
      </c>
      <c r="D39" s="301">
        <v>224</v>
      </c>
      <c r="E39" s="309">
        <f t="shared" si="2"/>
        <v>0.2196078431372549</v>
      </c>
      <c r="F39" s="302">
        <v>374.38361607142855</v>
      </c>
      <c r="G39" s="299">
        <v>796</v>
      </c>
      <c r="H39" s="310">
        <f t="shared" si="3"/>
        <v>0.7803921568627451</v>
      </c>
      <c r="I39" s="263">
        <v>259.91948492462313</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102">
      <c r="A40" s="1"/>
      <c r="B40" s="303" t="s">
        <v>441</v>
      </c>
      <c r="C40" s="299">
        <f t="shared" si="1"/>
        <v>1458</v>
      </c>
      <c r="D40" s="301">
        <v>531</v>
      </c>
      <c r="E40" s="309">
        <f t="shared" si="2"/>
        <v>0.36419753086419754</v>
      </c>
      <c r="F40" s="302">
        <v>457.15016949152545</v>
      </c>
      <c r="G40" s="299">
        <v>927</v>
      </c>
      <c r="H40" s="310">
        <f t="shared" si="3"/>
        <v>0.63580246913580252</v>
      </c>
      <c r="I40" s="263">
        <v>346.59306184825613</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row>
    <row r="41" spans="1:102">
      <c r="A41" s="1"/>
      <c r="B41" s="303" t="s">
        <v>190</v>
      </c>
      <c r="C41" s="299">
        <f t="shared" si="1"/>
        <v>3759</v>
      </c>
      <c r="D41" s="301">
        <v>3744</v>
      </c>
      <c r="E41" s="309">
        <f t="shared" si="2"/>
        <v>0.99600957701516357</v>
      </c>
      <c r="F41" s="302">
        <v>435.29534188034211</v>
      </c>
      <c r="G41" s="299">
        <v>15</v>
      </c>
      <c r="H41" s="310">
        <f t="shared" si="3"/>
        <v>3.9904229848363925E-3</v>
      </c>
      <c r="I41" s="263">
        <v>306.0288888888889</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row>
    <row r="42" spans="1:102">
      <c r="A42" s="1"/>
      <c r="B42" s="305" t="s">
        <v>436</v>
      </c>
      <c r="C42" s="306">
        <f t="shared" si="1"/>
        <v>28330</v>
      </c>
      <c r="D42" s="306">
        <v>6127</v>
      </c>
      <c r="E42" s="307">
        <f>D42/C42</f>
        <v>0.21627250264737027</v>
      </c>
      <c r="F42" s="308">
        <v>419.69133833850157</v>
      </c>
      <c r="G42" s="306">
        <v>22203</v>
      </c>
      <c r="H42" s="307">
        <f t="shared" si="3"/>
        <v>0.7837274973526297</v>
      </c>
      <c r="I42" s="308">
        <v>98.25334168806036</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row>
    <row r="43" spans="1:102">
      <c r="A43" s="1"/>
      <c r="B43" s="120" t="s">
        <v>256</v>
      </c>
      <c r="C43" s="120"/>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row>
    <row r="44" spans="1:102">
      <c r="A44" s="1"/>
      <c r="B44" s="120" t="s">
        <v>491</v>
      </c>
      <c r="C44" s="120"/>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row>
    <row r="45" spans="1:102">
      <c r="A45" s="1"/>
      <c r="B45" s="120"/>
      <c r="C45" s="120"/>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row>
    <row r="46" spans="1:102" ht="16.899999999999999">
      <c r="A46" s="1"/>
      <c r="B46" s="372" t="s">
        <v>464</v>
      </c>
      <c r="C46" s="372"/>
      <c r="D46" s="372"/>
      <c r="E46" s="372"/>
      <c r="F46" s="372"/>
      <c r="G46" s="372"/>
      <c r="H46" s="372"/>
      <c r="I46" s="372"/>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row>
    <row r="47" spans="1:102">
      <c r="A47" s="1"/>
      <c r="B47" s="375" t="s">
        <v>50</v>
      </c>
      <c r="C47" s="268" t="s">
        <v>34</v>
      </c>
      <c r="D47" s="373" t="s">
        <v>465</v>
      </c>
      <c r="E47" s="373"/>
      <c r="F47" s="373"/>
      <c r="G47" s="374" t="s">
        <v>376</v>
      </c>
      <c r="H47" s="374"/>
      <c r="I47" s="374"/>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row>
    <row r="48" spans="1:102" ht="28.5">
      <c r="A48" s="1"/>
      <c r="B48" s="375"/>
      <c r="C48" s="281" t="s">
        <v>56</v>
      </c>
      <c r="D48" s="285" t="s">
        <v>56</v>
      </c>
      <c r="E48" s="285" t="s">
        <v>466</v>
      </c>
      <c r="F48" s="286" t="s">
        <v>473</v>
      </c>
      <c r="G48" s="281" t="s">
        <v>475</v>
      </c>
      <c r="H48" s="281" t="s">
        <v>466</v>
      </c>
      <c r="I48" s="282" t="s">
        <v>474</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row>
    <row r="49" spans="1:93">
      <c r="A49" s="1"/>
      <c r="B49" s="269" t="s">
        <v>326</v>
      </c>
      <c r="C49" s="9">
        <v>310</v>
      </c>
      <c r="D49" s="283">
        <v>43</v>
      </c>
      <c r="E49" s="298">
        <f t="shared" ref="E49:E87" si="4">(D49/C49)</f>
        <v>0.13870967741935483</v>
      </c>
      <c r="F49" s="284">
        <v>417</v>
      </c>
      <c r="G49" s="278">
        <v>267</v>
      </c>
      <c r="H49" s="279">
        <f>G49/C49</f>
        <v>0.8612903225806452</v>
      </c>
      <c r="I49" s="280">
        <v>83</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row>
    <row r="50" spans="1:93">
      <c r="A50" s="1"/>
      <c r="B50" s="269" t="s">
        <v>327</v>
      </c>
      <c r="C50" s="9">
        <v>416</v>
      </c>
      <c r="D50" s="283">
        <v>57</v>
      </c>
      <c r="E50" s="298">
        <f t="shared" si="4"/>
        <v>0.13701923076923078</v>
      </c>
      <c r="F50" s="284">
        <v>442</v>
      </c>
      <c r="G50" s="278">
        <v>359</v>
      </c>
      <c r="H50" s="279">
        <f t="shared" ref="H50:H87" si="5">G50/C50</f>
        <v>0.86298076923076927</v>
      </c>
      <c r="I50" s="280">
        <v>107</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row>
    <row r="51" spans="1:93">
      <c r="A51" s="1"/>
      <c r="B51" s="269" t="s">
        <v>51</v>
      </c>
      <c r="C51" s="9">
        <v>3624</v>
      </c>
      <c r="D51" s="283">
        <v>815</v>
      </c>
      <c r="E51" s="298">
        <f t="shared" si="4"/>
        <v>0.22488962472406182</v>
      </c>
      <c r="F51" s="284">
        <v>384</v>
      </c>
      <c r="G51" s="278">
        <v>2809</v>
      </c>
      <c r="H51" s="279">
        <f t="shared" si="5"/>
        <v>0.77511037527593818</v>
      </c>
      <c r="I51" s="280">
        <v>114</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row>
    <row r="52" spans="1:93">
      <c r="A52" s="1"/>
      <c r="B52" s="269" t="s">
        <v>328</v>
      </c>
      <c r="C52" s="9">
        <v>2520</v>
      </c>
      <c r="D52" s="283">
        <v>448</v>
      </c>
      <c r="E52" s="298">
        <f t="shared" si="4"/>
        <v>0.17777777777777778</v>
      </c>
      <c r="F52" s="284">
        <v>446</v>
      </c>
      <c r="G52" s="278">
        <v>2072</v>
      </c>
      <c r="H52" s="279">
        <f t="shared" si="5"/>
        <v>0.82222222222222219</v>
      </c>
      <c r="I52" s="280">
        <v>107</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row>
    <row r="53" spans="1:93">
      <c r="A53" s="1"/>
      <c r="B53" s="269" t="s">
        <v>329</v>
      </c>
      <c r="C53" s="9">
        <v>2681</v>
      </c>
      <c r="D53" s="283">
        <v>544</v>
      </c>
      <c r="E53" s="298">
        <f t="shared" si="4"/>
        <v>0.20290936217829167</v>
      </c>
      <c r="F53" s="284">
        <v>544</v>
      </c>
      <c r="G53" s="278">
        <v>2137</v>
      </c>
      <c r="H53" s="279">
        <f t="shared" si="5"/>
        <v>0.7970906378217083</v>
      </c>
      <c r="I53" s="280">
        <v>89</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row>
    <row r="54" spans="1:93">
      <c r="A54" s="1"/>
      <c r="B54" s="269" t="s">
        <v>52</v>
      </c>
      <c r="C54" s="9">
        <v>14006</v>
      </c>
      <c r="D54" s="283">
        <v>2113</v>
      </c>
      <c r="E54" s="298">
        <f t="shared" si="4"/>
        <v>0.1508639154648008</v>
      </c>
      <c r="F54" s="284">
        <v>441</v>
      </c>
      <c r="G54" s="278">
        <v>11893</v>
      </c>
      <c r="H54" s="279">
        <f t="shared" si="5"/>
        <v>0.84913608453519918</v>
      </c>
      <c r="I54" s="280">
        <v>96</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row>
    <row r="55" spans="1:93">
      <c r="A55" s="1"/>
      <c r="B55" s="269" t="s">
        <v>330</v>
      </c>
      <c r="C55" s="9">
        <v>87</v>
      </c>
      <c r="D55" s="283">
        <v>14</v>
      </c>
      <c r="E55" s="298">
        <f t="shared" si="4"/>
        <v>0.16091954022988506</v>
      </c>
      <c r="F55" s="284">
        <v>326</v>
      </c>
      <c r="G55" s="278">
        <v>73</v>
      </c>
      <c r="H55" s="279">
        <f t="shared" si="5"/>
        <v>0.83908045977011492</v>
      </c>
      <c r="I55" s="280">
        <v>149</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row>
    <row r="56" spans="1:93">
      <c r="A56" s="1"/>
      <c r="B56" s="269" t="s">
        <v>53</v>
      </c>
      <c r="C56" s="9">
        <v>2433</v>
      </c>
      <c r="D56" s="283">
        <v>314</v>
      </c>
      <c r="E56" s="298">
        <f t="shared" si="4"/>
        <v>0.12905877517468145</v>
      </c>
      <c r="F56" s="284">
        <v>544</v>
      </c>
      <c r="G56" s="278">
        <v>2119</v>
      </c>
      <c r="H56" s="279">
        <f t="shared" si="5"/>
        <v>0.87094122482531855</v>
      </c>
      <c r="I56" s="280">
        <v>74</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3">
      <c r="A57" s="1"/>
      <c r="B57" s="269" t="s">
        <v>331</v>
      </c>
      <c r="C57" s="9">
        <v>985</v>
      </c>
      <c r="D57" s="283">
        <v>208</v>
      </c>
      <c r="E57" s="298">
        <f t="shared" si="4"/>
        <v>0.21116751269035533</v>
      </c>
      <c r="F57" s="284">
        <v>448</v>
      </c>
      <c r="G57" s="278">
        <v>777</v>
      </c>
      <c r="H57" s="279">
        <f t="shared" si="5"/>
        <v>0.78883248730964473</v>
      </c>
      <c r="I57" s="280">
        <v>109</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row>
    <row r="58" spans="1:93">
      <c r="A58" s="1"/>
      <c r="B58" s="269" t="s">
        <v>332</v>
      </c>
      <c r="C58" s="9">
        <v>171</v>
      </c>
      <c r="D58" s="283">
        <v>30</v>
      </c>
      <c r="E58" s="298">
        <f t="shared" si="4"/>
        <v>0.17543859649122806</v>
      </c>
      <c r="F58" s="284">
        <v>483</v>
      </c>
      <c r="G58" s="278">
        <v>141</v>
      </c>
      <c r="H58" s="279">
        <f t="shared" si="5"/>
        <v>0.82456140350877194</v>
      </c>
      <c r="I58" s="280">
        <v>105</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row>
    <row r="59" spans="1:93">
      <c r="A59" s="1"/>
      <c r="B59" s="269" t="s">
        <v>54</v>
      </c>
      <c r="C59" s="9">
        <v>1157</v>
      </c>
      <c r="D59" s="283">
        <v>204</v>
      </c>
      <c r="E59" s="298">
        <f t="shared" si="4"/>
        <v>0.1763180639585134</v>
      </c>
      <c r="F59" s="284">
        <v>462</v>
      </c>
      <c r="G59" s="278">
        <v>953</v>
      </c>
      <c r="H59" s="279">
        <f t="shared" si="5"/>
        <v>0.82368193604148665</v>
      </c>
      <c r="I59" s="280">
        <v>103</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row>
    <row r="60" spans="1:93">
      <c r="A60" s="1"/>
      <c r="B60" s="269" t="s">
        <v>333</v>
      </c>
      <c r="C60" s="9">
        <v>57</v>
      </c>
      <c r="D60" s="283">
        <v>20</v>
      </c>
      <c r="E60" s="298">
        <f t="shared" si="4"/>
        <v>0.35087719298245612</v>
      </c>
      <c r="F60" s="284">
        <v>381</v>
      </c>
      <c r="G60" s="278">
        <v>37</v>
      </c>
      <c r="H60" s="279">
        <f t="shared" si="5"/>
        <v>0.64912280701754388</v>
      </c>
      <c r="I60" s="280">
        <v>120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row>
    <row r="61" spans="1:93">
      <c r="A61" s="1"/>
      <c r="B61" s="269" t="s">
        <v>334</v>
      </c>
      <c r="C61" s="9">
        <v>1645</v>
      </c>
      <c r="D61" s="283">
        <v>346</v>
      </c>
      <c r="E61" s="298">
        <f t="shared" si="4"/>
        <v>0.21033434650455926</v>
      </c>
      <c r="F61" s="284">
        <v>501</v>
      </c>
      <c r="G61" s="278">
        <v>1299</v>
      </c>
      <c r="H61" s="279">
        <f t="shared" si="5"/>
        <v>0.78966565349544071</v>
      </c>
      <c r="I61" s="280">
        <v>90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row>
    <row r="62" spans="1:93">
      <c r="A62" s="1"/>
      <c r="B62" s="269" t="s">
        <v>335</v>
      </c>
      <c r="C62" s="9">
        <v>1767</v>
      </c>
      <c r="D62" s="283">
        <v>279</v>
      </c>
      <c r="E62" s="298">
        <f t="shared" si="4"/>
        <v>0.15789473684210525</v>
      </c>
      <c r="F62" s="284">
        <v>564</v>
      </c>
      <c r="G62" s="278">
        <v>1488</v>
      </c>
      <c r="H62" s="279">
        <f t="shared" si="5"/>
        <v>0.84210526315789469</v>
      </c>
      <c r="I62" s="280">
        <v>71</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row>
    <row r="63" spans="1:93">
      <c r="A63" s="1"/>
      <c r="B63" s="269" t="s">
        <v>336</v>
      </c>
      <c r="C63" s="9">
        <v>2720</v>
      </c>
      <c r="D63" s="283">
        <v>521</v>
      </c>
      <c r="E63" s="298">
        <f t="shared" si="4"/>
        <v>0.19154411764705884</v>
      </c>
      <c r="F63" s="284">
        <v>513</v>
      </c>
      <c r="G63" s="278">
        <v>2199</v>
      </c>
      <c r="H63" s="279">
        <f t="shared" si="5"/>
        <v>0.80845588235294119</v>
      </c>
      <c r="I63" s="280">
        <v>88</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row>
    <row r="64" spans="1:93">
      <c r="A64" s="1"/>
      <c r="B64" s="269" t="s">
        <v>337</v>
      </c>
      <c r="C64" s="9">
        <v>1555</v>
      </c>
      <c r="D64" s="283">
        <v>412</v>
      </c>
      <c r="E64" s="298">
        <f t="shared" si="4"/>
        <v>0.26495176848874596</v>
      </c>
      <c r="F64" s="284">
        <v>553</v>
      </c>
      <c r="G64" s="278">
        <v>1143</v>
      </c>
      <c r="H64" s="279">
        <f t="shared" si="5"/>
        <v>0.73504823151125398</v>
      </c>
      <c r="I64" s="280">
        <v>137</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row>
    <row r="65" spans="1:93">
      <c r="A65" s="1"/>
      <c r="B65" s="269" t="s">
        <v>338</v>
      </c>
      <c r="C65" s="9">
        <v>81537</v>
      </c>
      <c r="D65" s="283">
        <v>27137</v>
      </c>
      <c r="E65" s="298">
        <f t="shared" si="4"/>
        <v>0.33281822976072212</v>
      </c>
      <c r="F65" s="284">
        <v>438</v>
      </c>
      <c r="G65" s="278">
        <v>54400</v>
      </c>
      <c r="H65" s="279">
        <f t="shared" si="5"/>
        <v>0.66718177023927783</v>
      </c>
      <c r="I65" s="280">
        <v>104</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row>
    <row r="66" spans="1:93">
      <c r="A66" s="1"/>
      <c r="B66" s="269" t="s">
        <v>162</v>
      </c>
      <c r="C66" s="9">
        <v>6806</v>
      </c>
      <c r="D66" s="283">
        <v>2088</v>
      </c>
      <c r="E66" s="298">
        <f t="shared" si="4"/>
        <v>0.3067881281222451</v>
      </c>
      <c r="F66" s="284">
        <v>487</v>
      </c>
      <c r="G66" s="278">
        <v>4718</v>
      </c>
      <c r="H66" s="279">
        <f t="shared" si="5"/>
        <v>0.6932118718777549</v>
      </c>
      <c r="I66" s="280">
        <v>147</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row>
    <row r="67" spans="1:93">
      <c r="A67" s="1"/>
      <c r="B67" s="269" t="s">
        <v>339</v>
      </c>
      <c r="C67" s="9">
        <v>1207</v>
      </c>
      <c r="D67" s="283">
        <v>297</v>
      </c>
      <c r="E67" s="298">
        <f t="shared" si="4"/>
        <v>0.24606462303231152</v>
      </c>
      <c r="F67" s="284">
        <v>435</v>
      </c>
      <c r="G67" s="278">
        <v>910</v>
      </c>
      <c r="H67" s="279">
        <f t="shared" si="5"/>
        <v>0.75393537696768853</v>
      </c>
      <c r="I67" s="280">
        <v>116</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row>
    <row r="68" spans="1:93">
      <c r="A68" s="1"/>
      <c r="B68" s="269" t="s">
        <v>340</v>
      </c>
      <c r="C68" s="9">
        <v>925</v>
      </c>
      <c r="D68" s="283">
        <v>165</v>
      </c>
      <c r="E68" s="298">
        <f t="shared" si="4"/>
        <v>0.17837837837837839</v>
      </c>
      <c r="F68" s="284">
        <v>475</v>
      </c>
      <c r="G68" s="278">
        <v>760</v>
      </c>
      <c r="H68" s="279">
        <f t="shared" si="5"/>
        <v>0.82162162162162167</v>
      </c>
      <c r="I68" s="280">
        <v>103</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row>
    <row r="69" spans="1:93">
      <c r="A69" s="1"/>
      <c r="B69" s="269" t="s">
        <v>341</v>
      </c>
      <c r="C69" s="9">
        <v>1470</v>
      </c>
      <c r="D69" s="283">
        <v>225</v>
      </c>
      <c r="E69" s="298">
        <f t="shared" si="4"/>
        <v>0.15306122448979592</v>
      </c>
      <c r="F69" s="284">
        <v>494</v>
      </c>
      <c r="G69" s="278">
        <v>1245</v>
      </c>
      <c r="H69" s="279">
        <f t="shared" si="5"/>
        <v>0.84693877551020413</v>
      </c>
      <c r="I69" s="280">
        <v>135</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row>
    <row r="70" spans="1:93">
      <c r="A70" s="1"/>
      <c r="B70" s="269" t="s">
        <v>342</v>
      </c>
      <c r="C70" s="9">
        <v>340</v>
      </c>
      <c r="D70" s="283">
        <v>94</v>
      </c>
      <c r="E70" s="298">
        <f t="shared" si="4"/>
        <v>0.27647058823529413</v>
      </c>
      <c r="F70" s="284">
        <v>429</v>
      </c>
      <c r="G70" s="278">
        <v>246</v>
      </c>
      <c r="H70" s="279">
        <f t="shared" si="5"/>
        <v>0.72352941176470587</v>
      </c>
      <c r="I70" s="280">
        <v>118</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row>
    <row r="71" spans="1:93">
      <c r="A71" s="1"/>
      <c r="B71" s="269" t="s">
        <v>343</v>
      </c>
      <c r="C71" s="9">
        <v>1422</v>
      </c>
      <c r="D71" s="283">
        <v>223</v>
      </c>
      <c r="E71" s="298">
        <f t="shared" si="4"/>
        <v>0.15682137834036569</v>
      </c>
      <c r="F71" s="284">
        <v>541</v>
      </c>
      <c r="G71" s="278">
        <v>1199</v>
      </c>
      <c r="H71" s="279">
        <f t="shared" si="5"/>
        <v>0.84317862165963431</v>
      </c>
      <c r="I71" s="280">
        <v>103</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row>
    <row r="72" spans="1:93">
      <c r="A72" s="1"/>
      <c r="B72" s="269" t="s">
        <v>344</v>
      </c>
      <c r="C72" s="9">
        <v>1259</v>
      </c>
      <c r="D72" s="283">
        <v>242</v>
      </c>
      <c r="E72" s="298">
        <f t="shared" si="4"/>
        <v>0.19221604447974583</v>
      </c>
      <c r="F72" s="284">
        <v>447</v>
      </c>
      <c r="G72" s="278">
        <v>1017</v>
      </c>
      <c r="H72" s="279">
        <f t="shared" si="5"/>
        <v>0.80778395552025417</v>
      </c>
      <c r="I72" s="280">
        <v>91</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row>
    <row r="73" spans="1:93">
      <c r="A73" s="1"/>
      <c r="B73" s="269" t="s">
        <v>345</v>
      </c>
      <c r="C73" s="9">
        <v>739</v>
      </c>
      <c r="D73" s="283">
        <v>100</v>
      </c>
      <c r="E73" s="298">
        <f t="shared" si="4"/>
        <v>0.13531799729364005</v>
      </c>
      <c r="F73" s="284">
        <v>577</v>
      </c>
      <c r="G73" s="278">
        <v>639</v>
      </c>
      <c r="H73" s="279">
        <f t="shared" si="5"/>
        <v>0.86468200270635998</v>
      </c>
      <c r="I73" s="280">
        <v>63</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row>
    <row r="74" spans="1:93">
      <c r="A74" s="1"/>
      <c r="B74" s="269" t="s">
        <v>346</v>
      </c>
      <c r="C74" s="9">
        <v>405</v>
      </c>
      <c r="D74" s="283">
        <v>53</v>
      </c>
      <c r="E74" s="298">
        <f t="shared" si="4"/>
        <v>0.1308641975308642</v>
      </c>
      <c r="F74" s="284">
        <v>459</v>
      </c>
      <c r="G74" s="278">
        <v>352</v>
      </c>
      <c r="H74" s="279">
        <f t="shared" si="5"/>
        <v>0.8691358024691358</v>
      </c>
      <c r="I74" s="280">
        <v>99</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row>
    <row r="75" spans="1:93">
      <c r="A75" s="1"/>
      <c r="B75" s="269" t="s">
        <v>163</v>
      </c>
      <c r="C75" s="9">
        <v>19326</v>
      </c>
      <c r="D75" s="283">
        <v>4451</v>
      </c>
      <c r="E75" s="298">
        <f t="shared" si="4"/>
        <v>0.23031149746455551</v>
      </c>
      <c r="F75" s="284">
        <v>433</v>
      </c>
      <c r="G75" s="278">
        <v>14875</v>
      </c>
      <c r="H75" s="279">
        <f t="shared" si="5"/>
        <v>0.76968850253544452</v>
      </c>
      <c r="I75" s="280">
        <v>96</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row>
    <row r="76" spans="1:93">
      <c r="A76" s="1"/>
      <c r="B76" s="269" t="s">
        <v>347</v>
      </c>
      <c r="C76" s="9">
        <v>1704</v>
      </c>
      <c r="D76" s="283">
        <v>487</v>
      </c>
      <c r="E76" s="298">
        <f t="shared" si="4"/>
        <v>0.28579812206572769</v>
      </c>
      <c r="F76" s="284">
        <v>508</v>
      </c>
      <c r="G76" s="278">
        <v>1217</v>
      </c>
      <c r="H76" s="279">
        <f t="shared" si="5"/>
        <v>0.71420187793427226</v>
      </c>
      <c r="I76" s="280">
        <v>89</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row>
    <row r="77" spans="1:93">
      <c r="A77" s="1"/>
      <c r="B77" s="269" t="s">
        <v>348</v>
      </c>
      <c r="C77" s="9">
        <v>3578</v>
      </c>
      <c r="D77" s="283">
        <v>620</v>
      </c>
      <c r="E77" s="298">
        <f t="shared" si="4"/>
        <v>0.17328116266070431</v>
      </c>
      <c r="F77" s="284">
        <v>490</v>
      </c>
      <c r="G77" s="278">
        <v>2958</v>
      </c>
      <c r="H77" s="279">
        <f t="shared" si="5"/>
        <v>0.82671883733929574</v>
      </c>
      <c r="I77" s="280">
        <v>78</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row>
    <row r="78" spans="1:93">
      <c r="A78" s="1"/>
      <c r="B78" s="269" t="s">
        <v>349</v>
      </c>
      <c r="C78" s="9">
        <v>408</v>
      </c>
      <c r="D78" s="283">
        <v>66</v>
      </c>
      <c r="E78" s="298">
        <f t="shared" si="4"/>
        <v>0.16176470588235295</v>
      </c>
      <c r="F78" s="284">
        <v>563</v>
      </c>
      <c r="G78" s="278">
        <v>342</v>
      </c>
      <c r="H78" s="279">
        <f t="shared" si="5"/>
        <v>0.83823529411764708</v>
      </c>
      <c r="I78" s="280">
        <v>103</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row>
    <row r="79" spans="1:93">
      <c r="A79" s="1"/>
      <c r="B79" s="269" t="s">
        <v>164</v>
      </c>
      <c r="C79" s="9">
        <v>21821</v>
      </c>
      <c r="D79" s="283">
        <v>5082</v>
      </c>
      <c r="E79" s="298">
        <f t="shared" si="4"/>
        <v>0.23289491773979196</v>
      </c>
      <c r="F79" s="284">
        <v>425</v>
      </c>
      <c r="G79" s="278">
        <v>16739</v>
      </c>
      <c r="H79" s="279">
        <f t="shared" si="5"/>
        <v>0.76710508226020802</v>
      </c>
      <c r="I79" s="280">
        <v>101</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row>
    <row r="80" spans="1:93">
      <c r="A80" s="1"/>
      <c r="B80" s="269" t="s">
        <v>145</v>
      </c>
      <c r="C80" s="9">
        <v>12822</v>
      </c>
      <c r="D80" s="283">
        <v>2939</v>
      </c>
      <c r="E80" s="298">
        <f t="shared" si="4"/>
        <v>0.22921541101232257</v>
      </c>
      <c r="F80" s="284">
        <v>386</v>
      </c>
      <c r="G80" s="278">
        <v>9883</v>
      </c>
      <c r="H80" s="279">
        <f t="shared" si="5"/>
        <v>0.77078458898767743</v>
      </c>
      <c r="I80" s="280">
        <v>106</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row>
    <row r="81" spans="1:94">
      <c r="A81" s="1"/>
      <c r="B81" s="269" t="s">
        <v>350</v>
      </c>
      <c r="C81" s="9">
        <v>1205</v>
      </c>
      <c r="D81" s="283">
        <v>249</v>
      </c>
      <c r="E81" s="298">
        <f t="shared" si="4"/>
        <v>0.20663900414937758</v>
      </c>
      <c r="F81" s="284">
        <v>427</v>
      </c>
      <c r="G81" s="278">
        <v>956</v>
      </c>
      <c r="H81" s="279">
        <f t="shared" si="5"/>
        <v>0.79336099585062236</v>
      </c>
      <c r="I81" s="280">
        <v>106</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c r="A82" s="1"/>
      <c r="B82" s="269" t="s">
        <v>165</v>
      </c>
      <c r="C82" s="9">
        <v>6671</v>
      </c>
      <c r="D82" s="283">
        <v>1559</v>
      </c>
      <c r="E82" s="298">
        <f t="shared" si="4"/>
        <v>0.23369809623744567</v>
      </c>
      <c r="F82" s="284">
        <v>439</v>
      </c>
      <c r="G82" s="278">
        <v>5112</v>
      </c>
      <c r="H82" s="279">
        <f t="shared" si="5"/>
        <v>0.76630190376255436</v>
      </c>
      <c r="I82" s="280">
        <v>102</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c r="A83" s="1"/>
      <c r="B83" s="269" t="s">
        <v>351</v>
      </c>
      <c r="C83" s="9">
        <v>112</v>
      </c>
      <c r="D83" s="283">
        <v>14</v>
      </c>
      <c r="E83" s="298">
        <f t="shared" si="4"/>
        <v>0.125</v>
      </c>
      <c r="F83" s="284">
        <v>664</v>
      </c>
      <c r="G83" s="278">
        <v>98</v>
      </c>
      <c r="H83" s="279">
        <f t="shared" si="5"/>
        <v>0.875</v>
      </c>
      <c r="I83" s="280">
        <v>68</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c r="A84" s="1"/>
      <c r="B84" s="269" t="s">
        <v>352</v>
      </c>
      <c r="C84" s="9">
        <v>1176</v>
      </c>
      <c r="D84" s="283">
        <v>230</v>
      </c>
      <c r="E84" s="298">
        <f t="shared" si="4"/>
        <v>0.195578231292517</v>
      </c>
      <c r="F84" s="284">
        <v>435</v>
      </c>
      <c r="G84" s="278">
        <v>946</v>
      </c>
      <c r="H84" s="279">
        <f t="shared" si="5"/>
        <v>0.80442176870748294</v>
      </c>
      <c r="I84" s="280">
        <v>109</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c r="A85" s="1"/>
      <c r="B85" s="269" t="s">
        <v>166</v>
      </c>
      <c r="C85" s="9">
        <v>9363</v>
      </c>
      <c r="D85" s="283">
        <v>1692</v>
      </c>
      <c r="E85" s="298">
        <f t="shared" si="4"/>
        <v>0.1807113104774111</v>
      </c>
      <c r="F85" s="284">
        <v>436</v>
      </c>
      <c r="G85" s="278">
        <v>7671</v>
      </c>
      <c r="H85" s="279">
        <f t="shared" si="5"/>
        <v>0.81928868952258893</v>
      </c>
      <c r="I85" s="280">
        <v>76</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c r="A86" s="1"/>
      <c r="B86" s="269" t="s">
        <v>353</v>
      </c>
      <c r="C86" s="9">
        <v>886</v>
      </c>
      <c r="D86" s="283">
        <v>186</v>
      </c>
      <c r="E86" s="298">
        <f t="shared" si="4"/>
        <v>0.20993227990970656</v>
      </c>
      <c r="F86" s="284">
        <v>412</v>
      </c>
      <c r="G86" s="278">
        <v>700</v>
      </c>
      <c r="H86" s="279">
        <f t="shared" si="5"/>
        <v>0.79006772009029347</v>
      </c>
      <c r="I86" s="280">
        <v>111</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c r="A87" s="1"/>
      <c r="B87" s="269" t="s">
        <v>167</v>
      </c>
      <c r="C87" s="9">
        <v>3113</v>
      </c>
      <c r="D87" s="283">
        <v>511</v>
      </c>
      <c r="E87" s="298">
        <f t="shared" si="4"/>
        <v>0.16415033729521361</v>
      </c>
      <c r="F87" s="284">
        <v>421</v>
      </c>
      <c r="G87" s="278">
        <v>2602</v>
      </c>
      <c r="H87" s="279">
        <f t="shared" si="5"/>
        <v>0.83584966270478633</v>
      </c>
      <c r="I87" s="280">
        <v>89</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c r="A88" s="1"/>
      <c r="B88" s="139" t="s">
        <v>467</v>
      </c>
      <c r="C88" s="312">
        <v>214429</v>
      </c>
      <c r="D88" s="312">
        <v>55078</v>
      </c>
      <c r="E88" s="313">
        <v>0.2568589136730573</v>
      </c>
      <c r="F88" s="314">
        <v>441</v>
      </c>
      <c r="G88" s="312">
        <v>159351</v>
      </c>
      <c r="H88" s="313">
        <v>0.74314108632694276</v>
      </c>
      <c r="I88" s="315">
        <v>101.41025641025641</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c r="A89" s="1"/>
      <c r="B89" s="100" t="s">
        <v>485</v>
      </c>
      <c r="C89" s="277"/>
      <c r="E89" s="270"/>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c r="A90" s="1"/>
      <c r="B90" s="3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1:9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1:9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1:9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1:9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1:9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1:9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row>
    <row r="109" spans="1:9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row>
    <row r="110" spans="1:9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1:9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1:9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1:9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1:9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1:9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row r="118" spans="1:9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row>
    <row r="119" spans="1:9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row>
    <row r="120" spans="1:9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row>
    <row r="121" spans="1:9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row>
    <row r="122" spans="1:9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row>
    <row r="123" spans="1:9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row>
    <row r="124" spans="1:9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row>
    <row r="125" spans="1:9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row>
    <row r="126" spans="1:9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row>
    <row r="127" spans="1:9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row>
    <row r="128" spans="1:9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row>
    <row r="129" spans="1:9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row>
    <row r="130" spans="1:9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row>
    <row r="131" spans="1:9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row>
    <row r="132" spans="1:9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row>
    <row r="133" spans="1:9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row>
    <row r="134" spans="1:9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row>
    <row r="135" spans="1:9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row>
    <row r="137" spans="1:9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row>
    <row r="138" spans="1:9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9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row>
    <row r="141" spans="1:9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row>
    <row r="142" spans="1:9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row>
    <row r="143" spans="1:9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row>
    <row r="144" spans="1:9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row>
    <row r="145" spans="1:9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row>
    <row r="146" spans="1:9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row>
    <row r="147" spans="1:9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row>
    <row r="148" spans="1:9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row>
    <row r="149" spans="1:9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row>
    <row r="150" spans="1:9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row>
    <row r="151" spans="1:9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row>
    <row r="152" spans="1:9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row>
    <row r="153" spans="1:9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row>
    <row r="154" spans="1:9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row>
    <row r="155" spans="1:9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row>
    <row r="156" spans="1:9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row>
    <row r="157" spans="1:9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row>
    <row r="158" spans="1:9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row>
    <row r="159" spans="1:9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row>
    <row r="160" spans="1:9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row>
    <row r="161" spans="1:9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row>
    <row r="162" spans="1:9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row>
    <row r="163" spans="1:9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row>
    <row r="164" spans="1:9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row>
    <row r="165" spans="1:9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row>
    <row r="166" spans="1:9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row>
    <row r="167" spans="1:9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row>
    <row r="168" spans="1:9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row>
    <row r="169" spans="1:9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row>
    <row r="170" spans="1:9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row>
    <row r="171" spans="1:9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row>
    <row r="172" spans="1:9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row>
    <row r="173" spans="1:9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row>
    <row r="174" spans="1:9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row>
    <row r="175" spans="1:9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row>
    <row r="176" spans="1:9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row>
    <row r="177" spans="1:9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row>
    <row r="178" spans="1:9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row>
    <row r="179" spans="1:9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row>
    <row r="180" spans="1:9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row>
    <row r="181" spans="1:9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row>
    <row r="182" spans="1:9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row>
    <row r="183" spans="1:9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row>
    <row r="184" spans="1:9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row>
    <row r="185" spans="1:9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row>
    <row r="186" spans="1:9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row>
    <row r="187" spans="1:9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row>
    <row r="188" spans="1:9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row>
    <row r="189" spans="1:9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row>
    <row r="190" spans="1:9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row>
    <row r="191" spans="1:9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row>
    <row r="192" spans="1:9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row>
    <row r="193" spans="1:9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row>
    <row r="194" spans="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row>
    <row r="195" spans="1:9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row>
    <row r="196" spans="1:9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row>
    <row r="197" spans="1:9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row>
    <row r="198" spans="1:9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row>
    <row r="199" spans="1:9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row>
    <row r="200" spans="1:9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row>
    <row r="201" spans="1:9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row>
    <row r="202" spans="1:9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row>
    <row r="203" spans="1:9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row>
    <row r="204" spans="1:9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row>
    <row r="205" spans="1:9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row>
    <row r="206" spans="1:9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row>
    <row r="207" spans="1:9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row>
    <row r="208" spans="1:9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row>
    <row r="209" spans="1:9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row>
    <row r="210" spans="1:9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row>
    <row r="211" spans="1:9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row>
    <row r="212" spans="1:9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row>
    <row r="213" spans="1:9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row>
    <row r="214" spans="1:9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row>
    <row r="215" spans="1:9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row>
    <row r="216" spans="1:9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row>
    <row r="217" spans="1:9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row>
    <row r="218" spans="1:9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row>
    <row r="219" spans="1:9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row>
    <row r="220" spans="1:9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row>
    <row r="221" spans="1:9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row>
    <row r="222" spans="1:9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row>
    <row r="223" spans="1:9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row>
    <row r="224" spans="1:9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row>
    <row r="225" spans="1:9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row>
    <row r="226" spans="1:9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row>
    <row r="227" spans="1:9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row>
    <row r="228" spans="1:9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row>
    <row r="229" spans="1:9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row>
    <row r="230" spans="1:9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row>
    <row r="231" spans="1:9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row>
    <row r="232" spans="1:9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row>
    <row r="233" spans="1:9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row>
    <row r="234" spans="1:9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row>
    <row r="235" spans="1:9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row>
    <row r="236" spans="1:9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row>
    <row r="237" spans="1:9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row>
    <row r="238" spans="1:9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row>
    <row r="239" spans="1:9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row>
    <row r="240" spans="1:9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row>
    <row r="241" spans="2:9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row>
    <row r="242" spans="2:9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row>
    <row r="243" spans="2:9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row>
    <row r="244" spans="2:9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row>
    <row r="245" spans="2:9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row>
    <row r="246" spans="2:9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row>
    <row r="247" spans="2:9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row>
    <row r="248" spans="2:9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row>
    <row r="249" spans="2:9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row>
    <row r="250" spans="2:9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row>
    <row r="251" spans="2:9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row>
    <row r="252" spans="2:9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row>
    <row r="253" spans="2:9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row>
    <row r="254" spans="2:9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row>
    <row r="255" spans="2:9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row>
    <row r="256" spans="2:9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row>
    <row r="257" spans="2:9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row>
    <row r="258" spans="2:9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row>
    <row r="259" spans="2:9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row>
    <row r="260" spans="2:9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row>
    <row r="261" spans="2:9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row>
    <row r="262" spans="2:9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row>
    <row r="263" spans="2:9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row>
    <row r="264" spans="2:9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row>
    <row r="265" spans="2:9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row>
    <row r="266" spans="2:9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row>
    <row r="267" spans="2:9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row>
    <row r="268" spans="2:9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row>
    <row r="269" spans="2:9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row>
    <row r="270" spans="2:9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row>
    <row r="271" spans="2:9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row>
    <row r="272" spans="2:9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row>
    <row r="273" spans="2:9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row>
    <row r="274" spans="2:9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row>
    <row r="275" spans="2:9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row>
    <row r="276" spans="2:9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row>
    <row r="277" spans="2:9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row>
    <row r="278" spans="2:9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row>
    <row r="279" spans="2:9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row>
    <row r="280" spans="2:9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row>
    <row r="281" spans="2:9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row>
    <row r="282" spans="2:9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row>
    <row r="283" spans="2:9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row>
    <row r="284" spans="2:9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row>
    <row r="285" spans="2:9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row>
    <row r="286" spans="2:9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row>
    <row r="287" spans="2:9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row>
    <row r="288" spans="2:9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row>
    <row r="289" spans="2:9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row>
    <row r="290" spans="2:9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row>
    <row r="291" spans="2:9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row>
    <row r="292" spans="2:9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row>
    <row r="293" spans="2:9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row>
    <row r="294" spans="2:9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row>
    <row r="295" spans="2:9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row>
    <row r="296" spans="2:9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row>
    <row r="297" spans="2:9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row>
    <row r="298" spans="2:9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row>
    <row r="299" spans="2:9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row>
    <row r="300" spans="2:9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row>
    <row r="301" spans="2:9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row>
    <row r="302" spans="2:9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row>
    <row r="303" spans="2:9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row>
    <row r="304" spans="2:9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row>
    <row r="305" spans="2:9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row>
    <row r="306" spans="2:9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row>
    <row r="307" spans="2:9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row>
    <row r="308" spans="2:9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row>
    <row r="309" spans="2:9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row>
    <row r="310" spans="2:9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row>
    <row r="311" spans="2:9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row>
    <row r="312" spans="2:9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row>
    <row r="313" spans="2:9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row>
    <row r="314" spans="2:9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row>
    <row r="315" spans="2:9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row>
    <row r="316" spans="2:9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row>
    <row r="317" spans="2:9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row>
    <row r="318" spans="2:9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row>
    <row r="319" spans="2:9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row>
    <row r="320" spans="2:9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row>
    <row r="321" spans="2:9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row>
    <row r="322" spans="2:9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row>
    <row r="323" spans="2:9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row>
    <row r="324" spans="2:9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row>
    <row r="325" spans="2:9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row>
    <row r="326" spans="2:9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row>
    <row r="327" spans="2:9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row>
    <row r="328" spans="2:9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row>
    <row r="329" spans="2:9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row>
    <row r="330" spans="2:9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row>
    <row r="331" spans="2:9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row>
    <row r="332" spans="2:9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row>
    <row r="333" spans="2:9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row>
    <row r="334" spans="2:9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row>
    <row r="335" spans="2:9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row>
    <row r="336" spans="2:9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row>
    <row r="337" spans="2:9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row>
    <row r="338" spans="2:9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row>
    <row r="339" spans="2:9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row>
    <row r="340" spans="2:9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row>
    <row r="341" spans="2:9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row>
    <row r="342" spans="2:9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row>
    <row r="343" spans="2:9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row>
    <row r="344" spans="2:9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row>
    <row r="345" spans="2:9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row>
    <row r="346" spans="2:94">
      <c r="B346" s="1"/>
      <c r="C346" s="1"/>
      <c r="D346" s="1"/>
      <c r="E346" s="1"/>
      <c r="F346" s="1"/>
      <c r="G346" s="1"/>
      <c r="H346" s="1"/>
      <c r="I346" s="1"/>
    </row>
    <row r="347" spans="2:94">
      <c r="B347" s="1"/>
      <c r="C347" s="1"/>
      <c r="D347" s="1"/>
      <c r="E347" s="1"/>
      <c r="F347" s="1"/>
      <c r="G347" s="1"/>
      <c r="H347" s="1"/>
      <c r="I347" s="1"/>
    </row>
    <row r="348" spans="2:94">
      <c r="B348" s="1"/>
      <c r="C348" s="1"/>
      <c r="D348" s="1"/>
      <c r="E348" s="1"/>
      <c r="F348" s="1"/>
      <c r="G348" s="1"/>
      <c r="H348" s="1"/>
      <c r="I348" s="1"/>
    </row>
    <row r="349" spans="2:94">
      <c r="I349" s="1"/>
    </row>
    <row r="350" spans="2:94">
      <c r="I350" s="1"/>
    </row>
    <row r="351" spans="2:94">
      <c r="I351" s="1"/>
    </row>
    <row r="352" spans="2:94">
      <c r="I352" s="1"/>
    </row>
    <row r="353" spans="9:9">
      <c r="I353" s="1"/>
    </row>
    <row r="354" spans="9:9">
      <c r="I354" s="1"/>
    </row>
  </sheetData>
  <mergeCells count="9">
    <mergeCell ref="B46:I46"/>
    <mergeCell ref="D47:F47"/>
    <mergeCell ref="G47:I47"/>
    <mergeCell ref="B47:B48"/>
    <mergeCell ref="B13:F13"/>
    <mergeCell ref="D30:F30"/>
    <mergeCell ref="G30:I30"/>
    <mergeCell ref="B29:I29"/>
    <mergeCell ref="B30:B31"/>
  </mergeCells>
  <hyperlinks>
    <hyperlink ref="B1" location="'Table of Contents'!A1" display="Return to Table of Contents" xr:uid="{461E9C69-7F71-4C9E-AB56-A69401A3F033}"/>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83E8-BBA5-4BA4-AB29-23304AED54DA}">
  <dimension ref="A1:P11"/>
  <sheetViews>
    <sheetView workbookViewId="0"/>
  </sheetViews>
  <sheetFormatPr defaultRowHeight="14.25"/>
  <cols>
    <col min="16" max="16" width="11.1328125" bestFit="1" customWidth="1"/>
  </cols>
  <sheetData>
    <row r="1" spans="1:16">
      <c r="A1" t="s">
        <v>230</v>
      </c>
    </row>
    <row r="2" spans="1:16">
      <c r="A2" t="s">
        <v>231</v>
      </c>
    </row>
    <row r="4" spans="1:16">
      <c r="A4" s="76" t="s">
        <v>210</v>
      </c>
      <c r="B4" s="76" t="s">
        <v>211</v>
      </c>
      <c r="C4" s="76" t="s">
        <v>212</v>
      </c>
      <c r="D4" s="76" t="s">
        <v>213</v>
      </c>
      <c r="E4" s="76" t="s">
        <v>214</v>
      </c>
      <c r="F4" s="76" t="s">
        <v>215</v>
      </c>
      <c r="G4" s="76" t="s">
        <v>216</v>
      </c>
      <c r="H4" s="76" t="s">
        <v>217</v>
      </c>
      <c r="I4" s="76" t="s">
        <v>218</v>
      </c>
      <c r="J4" s="76" t="s">
        <v>219</v>
      </c>
      <c r="K4" s="76" t="s">
        <v>220</v>
      </c>
      <c r="L4" s="76" t="s">
        <v>221</v>
      </c>
      <c r="M4" s="76" t="s">
        <v>222</v>
      </c>
      <c r="N4" s="76" t="s">
        <v>223</v>
      </c>
      <c r="O4" s="76" t="s">
        <v>224</v>
      </c>
      <c r="P4" s="76" t="s">
        <v>144</v>
      </c>
    </row>
    <row r="5" spans="1:16">
      <c r="A5" s="8" t="s">
        <v>225</v>
      </c>
      <c r="B5" s="4">
        <v>32689</v>
      </c>
      <c r="C5" s="4">
        <v>33268</v>
      </c>
      <c r="D5" s="4">
        <v>32360</v>
      </c>
      <c r="E5" s="4">
        <v>32546</v>
      </c>
      <c r="F5" s="4">
        <v>32752</v>
      </c>
      <c r="G5" s="4">
        <v>32799</v>
      </c>
      <c r="H5" s="4">
        <v>33132</v>
      </c>
      <c r="I5" s="4">
        <v>32856</v>
      </c>
      <c r="J5" s="4">
        <v>33336</v>
      </c>
      <c r="K5" s="4">
        <v>33698</v>
      </c>
      <c r="L5" s="4">
        <v>34512</v>
      </c>
      <c r="M5" s="4">
        <v>35567</v>
      </c>
      <c r="N5" s="4">
        <v>16579</v>
      </c>
      <c r="O5" s="4">
        <v>17989</v>
      </c>
      <c r="P5" s="77">
        <v>434083</v>
      </c>
    </row>
    <row r="6" spans="1:16">
      <c r="A6" s="8" t="s">
        <v>226</v>
      </c>
      <c r="B6" s="4">
        <v>56199</v>
      </c>
      <c r="C6" s="4">
        <v>56680</v>
      </c>
      <c r="D6" s="4">
        <v>55737</v>
      </c>
      <c r="E6" s="4">
        <v>56021</v>
      </c>
      <c r="F6" s="4">
        <v>56460</v>
      </c>
      <c r="G6" s="4">
        <v>56713</v>
      </c>
      <c r="H6" s="4">
        <v>57210</v>
      </c>
      <c r="I6" s="4">
        <v>56897</v>
      </c>
      <c r="J6" s="4">
        <v>57575</v>
      </c>
      <c r="K6" s="4">
        <v>57642</v>
      </c>
      <c r="L6" s="4">
        <v>57620</v>
      </c>
      <c r="M6" s="4">
        <v>57487</v>
      </c>
      <c r="N6" s="4">
        <v>28276</v>
      </c>
      <c r="O6" s="4">
        <v>29490</v>
      </c>
      <c r="P6" s="77">
        <v>740007</v>
      </c>
    </row>
    <row r="7" spans="1:16">
      <c r="A7" s="8" t="s">
        <v>227</v>
      </c>
      <c r="B7" s="4">
        <v>31487</v>
      </c>
      <c r="C7" s="4">
        <v>32261</v>
      </c>
      <c r="D7" s="4">
        <v>32018</v>
      </c>
      <c r="E7" s="4">
        <v>32534</v>
      </c>
      <c r="F7" s="4">
        <v>32910</v>
      </c>
      <c r="G7" s="4">
        <v>33161</v>
      </c>
      <c r="H7" s="4">
        <v>33403</v>
      </c>
      <c r="I7" s="4">
        <v>33222</v>
      </c>
      <c r="J7" s="4">
        <v>32930</v>
      </c>
      <c r="K7" s="4">
        <v>32860</v>
      </c>
      <c r="L7" s="4">
        <v>33071</v>
      </c>
      <c r="M7" s="4">
        <v>33108</v>
      </c>
      <c r="N7" s="4">
        <v>10945</v>
      </c>
      <c r="O7" s="4">
        <v>12059</v>
      </c>
      <c r="P7" s="77">
        <v>415969</v>
      </c>
    </row>
    <row r="8" spans="1:16">
      <c r="A8" s="8" t="s">
        <v>228</v>
      </c>
      <c r="B8" s="4">
        <v>170169</v>
      </c>
      <c r="C8" s="4">
        <v>174611</v>
      </c>
      <c r="D8" s="4">
        <v>172194</v>
      </c>
      <c r="E8" s="4">
        <v>174067</v>
      </c>
      <c r="F8" s="4">
        <v>175879</v>
      </c>
      <c r="G8" s="4">
        <v>176819</v>
      </c>
      <c r="H8" s="4">
        <v>179557</v>
      </c>
      <c r="I8" s="4">
        <v>179501</v>
      </c>
      <c r="J8" s="4">
        <v>182397</v>
      </c>
      <c r="K8" s="4">
        <v>184690</v>
      </c>
      <c r="L8" s="4">
        <v>187792</v>
      </c>
      <c r="M8" s="4">
        <v>190532</v>
      </c>
      <c r="N8" s="4">
        <v>93962</v>
      </c>
      <c r="O8" s="4">
        <v>99297</v>
      </c>
      <c r="P8" s="77">
        <v>2341467</v>
      </c>
    </row>
    <row r="9" spans="1:16">
      <c r="A9" s="8" t="s">
        <v>229</v>
      </c>
      <c r="B9" s="4">
        <v>60919</v>
      </c>
      <c r="C9" s="4">
        <v>61931</v>
      </c>
      <c r="D9" s="4">
        <v>60758</v>
      </c>
      <c r="E9" s="4">
        <v>60631</v>
      </c>
      <c r="F9" s="4">
        <v>60645</v>
      </c>
      <c r="G9" s="4">
        <v>60347</v>
      </c>
      <c r="H9" s="4">
        <v>61098</v>
      </c>
      <c r="I9" s="4">
        <v>60530</v>
      </c>
      <c r="J9" s="4">
        <v>60723</v>
      </c>
      <c r="K9" s="4">
        <v>60762</v>
      </c>
      <c r="L9" s="4">
        <v>60644</v>
      </c>
      <c r="M9" s="4">
        <v>60333</v>
      </c>
      <c r="N9" s="4">
        <v>25343</v>
      </c>
      <c r="O9" s="4">
        <v>26352</v>
      </c>
      <c r="P9" s="77">
        <v>781016</v>
      </c>
    </row>
    <row r="10" spans="1:16">
      <c r="A10" s="8"/>
      <c r="B10" s="4"/>
      <c r="C10" s="4"/>
      <c r="D10" s="4"/>
      <c r="E10" s="4"/>
      <c r="F10" s="4"/>
      <c r="G10" s="4"/>
      <c r="H10" s="4"/>
      <c r="I10" s="4"/>
      <c r="J10" s="4"/>
      <c r="K10" s="4"/>
      <c r="L10" s="4"/>
      <c r="M10" s="4"/>
      <c r="N10" s="4"/>
      <c r="O10" s="4"/>
      <c r="P10" s="77"/>
    </row>
    <row r="11" spans="1:16">
      <c r="A11" s="8" t="s">
        <v>144</v>
      </c>
      <c r="B11" s="77">
        <v>351463</v>
      </c>
      <c r="C11" s="77">
        <v>358751</v>
      </c>
      <c r="D11" s="77">
        <v>353067</v>
      </c>
      <c r="E11" s="77">
        <v>355799</v>
      </c>
      <c r="F11" s="77">
        <v>358646</v>
      </c>
      <c r="G11" s="77">
        <v>359839</v>
      </c>
      <c r="H11" s="77">
        <v>364400</v>
      </c>
      <c r="I11" s="77">
        <v>363006</v>
      </c>
      <c r="J11" s="77">
        <v>366961</v>
      </c>
      <c r="K11" s="77">
        <v>369652</v>
      </c>
      <c r="L11" s="77">
        <v>373639</v>
      </c>
      <c r="M11" s="77">
        <v>377028</v>
      </c>
      <c r="N11" s="77">
        <v>175108</v>
      </c>
      <c r="O11" s="77">
        <v>185192</v>
      </c>
      <c r="P11" s="77">
        <v>4712551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27"/>
  <sheetViews>
    <sheetView topLeftCell="J91" workbookViewId="0">
      <selection activeCell="O129" sqref="O129"/>
    </sheetView>
  </sheetViews>
  <sheetFormatPr defaultRowHeight="14.25"/>
  <cols>
    <col min="1" max="1" width="28.86328125" bestFit="1" customWidth="1"/>
    <col min="2" max="2" width="19.1328125" bestFit="1" customWidth="1"/>
    <col min="3" max="3" width="26" bestFit="1" customWidth="1"/>
    <col min="5" max="5" width="28.86328125" bestFit="1" customWidth="1"/>
    <col min="6" max="6" width="21" bestFit="1" customWidth="1"/>
    <col min="7" max="7" width="26" bestFit="1" customWidth="1"/>
    <col min="9" max="9" width="28.86328125" bestFit="1" customWidth="1"/>
    <col min="10" max="10" width="21" bestFit="1" customWidth="1"/>
    <col min="11" max="11" width="26" bestFit="1" customWidth="1"/>
    <col min="13" max="13" width="28.86328125" bestFit="1" customWidth="1"/>
    <col min="14" max="14" width="21" bestFit="1" customWidth="1"/>
    <col min="15" max="15" width="26" bestFit="1" customWidth="1"/>
    <col min="17" max="17" width="28.86328125" bestFit="1" customWidth="1"/>
    <col min="18" max="18" width="21" bestFit="1" customWidth="1"/>
    <col min="19" max="19" width="26" bestFit="1" customWidth="1"/>
    <col min="21" max="21" width="28.86328125" bestFit="1" customWidth="1"/>
    <col min="22" max="22" width="21" bestFit="1" customWidth="1"/>
    <col min="23" max="23" width="26" bestFit="1" customWidth="1"/>
  </cols>
  <sheetData>
    <row r="1" spans="1:23" ht="16.899999999999999">
      <c r="A1" s="5" t="s">
        <v>35</v>
      </c>
      <c r="B1" s="382" t="s">
        <v>169</v>
      </c>
      <c r="C1" s="382"/>
      <c r="E1" s="46" t="s">
        <v>35</v>
      </c>
      <c r="F1" s="378" t="s">
        <v>169</v>
      </c>
      <c r="G1" s="379"/>
      <c r="I1" s="46" t="s">
        <v>35</v>
      </c>
      <c r="J1" s="378" t="s">
        <v>169</v>
      </c>
      <c r="K1" s="379"/>
      <c r="M1" s="46" t="s">
        <v>35</v>
      </c>
      <c r="N1" s="378" t="s">
        <v>169</v>
      </c>
      <c r="O1" s="379"/>
      <c r="Q1" s="46" t="s">
        <v>35</v>
      </c>
      <c r="R1" s="378" t="s">
        <v>169</v>
      </c>
      <c r="S1" s="379"/>
      <c r="U1" s="46" t="s">
        <v>35</v>
      </c>
      <c r="V1" s="378" t="s">
        <v>169</v>
      </c>
      <c r="W1" s="379"/>
    </row>
    <row r="2" spans="1:23" ht="16.899999999999999">
      <c r="A2" s="5" t="s">
        <v>36</v>
      </c>
      <c r="B2" s="380">
        <v>43143</v>
      </c>
      <c r="C2" s="380"/>
      <c r="E2" s="47" t="s">
        <v>36</v>
      </c>
      <c r="F2" s="380">
        <v>43143</v>
      </c>
      <c r="G2" s="381"/>
      <c r="I2" s="47" t="s">
        <v>36</v>
      </c>
      <c r="J2" s="380">
        <v>43143</v>
      </c>
      <c r="K2" s="381"/>
      <c r="M2" s="47" t="s">
        <v>36</v>
      </c>
      <c r="N2" s="380">
        <v>43143</v>
      </c>
      <c r="O2" s="381"/>
      <c r="Q2" s="47" t="s">
        <v>36</v>
      </c>
      <c r="R2" s="380">
        <v>43143</v>
      </c>
      <c r="S2" s="381"/>
      <c r="U2" s="47" t="s">
        <v>36</v>
      </c>
      <c r="V2" s="380">
        <v>43143</v>
      </c>
      <c r="W2" s="381"/>
    </row>
    <row r="3" spans="1:23" ht="15.75">
      <c r="A3" s="10" t="s">
        <v>50</v>
      </c>
      <c r="B3" s="10" t="s">
        <v>34</v>
      </c>
      <c r="C3" s="10" t="s">
        <v>64</v>
      </c>
      <c r="E3" s="10" t="s">
        <v>50</v>
      </c>
      <c r="F3" s="10" t="s">
        <v>34</v>
      </c>
      <c r="G3" s="10" t="s">
        <v>64</v>
      </c>
      <c r="I3" s="10" t="s">
        <v>50</v>
      </c>
      <c r="J3" s="10" t="s">
        <v>34</v>
      </c>
      <c r="K3" s="10" t="s">
        <v>64</v>
      </c>
      <c r="M3" s="10" t="s">
        <v>50</v>
      </c>
      <c r="N3" s="10" t="s">
        <v>34</v>
      </c>
      <c r="O3" s="10" t="s">
        <v>64</v>
      </c>
      <c r="Q3" s="10" t="s">
        <v>50</v>
      </c>
      <c r="R3" s="10" t="s">
        <v>34</v>
      </c>
      <c r="S3" s="10" t="s">
        <v>64</v>
      </c>
      <c r="U3" s="10" t="s">
        <v>50</v>
      </c>
      <c r="V3" s="10" t="s">
        <v>34</v>
      </c>
      <c r="W3" s="10" t="s">
        <v>64</v>
      </c>
    </row>
    <row r="4" spans="1:23" ht="15.75">
      <c r="A4" s="34" t="s">
        <v>52</v>
      </c>
      <c r="B4" s="44">
        <v>12666</v>
      </c>
      <c r="C4" s="18"/>
      <c r="E4" s="34" t="s">
        <v>164</v>
      </c>
      <c r="F4" s="43">
        <v>21122</v>
      </c>
      <c r="G4" s="18"/>
      <c r="I4" s="34" t="s">
        <v>167</v>
      </c>
      <c r="J4" s="43">
        <v>3243</v>
      </c>
      <c r="K4" s="18"/>
      <c r="M4" s="34" t="s">
        <v>162</v>
      </c>
      <c r="N4" s="43">
        <v>7173</v>
      </c>
      <c r="O4" s="18"/>
      <c r="Q4" s="34" t="s">
        <v>54</v>
      </c>
      <c r="R4" s="43">
        <v>1257</v>
      </c>
      <c r="S4" s="18"/>
      <c r="U4" s="34" t="s">
        <v>53</v>
      </c>
      <c r="V4" s="43">
        <v>2325</v>
      </c>
      <c r="W4" s="18"/>
    </row>
    <row r="5" spans="1:23" ht="14.65" thickBot="1">
      <c r="E5" s="48"/>
      <c r="G5" s="49"/>
      <c r="I5" s="48"/>
      <c r="K5" s="49"/>
      <c r="M5" s="48"/>
      <c r="O5" s="49"/>
      <c r="Q5" s="48"/>
      <c r="S5" s="49"/>
      <c r="U5" s="48"/>
      <c r="W5" s="49"/>
    </row>
    <row r="6" spans="1:23" ht="16.149999999999999" thickBot="1">
      <c r="A6" s="35" t="s">
        <v>171</v>
      </c>
      <c r="B6" s="35" t="s">
        <v>37</v>
      </c>
      <c r="C6" s="35" t="s">
        <v>40</v>
      </c>
      <c r="E6" s="50" t="s">
        <v>175</v>
      </c>
      <c r="F6" s="35" t="s">
        <v>37</v>
      </c>
      <c r="G6" s="51" t="s">
        <v>40</v>
      </c>
      <c r="I6" s="50" t="s">
        <v>176</v>
      </c>
      <c r="J6" s="35" t="s">
        <v>37</v>
      </c>
      <c r="K6" s="51" t="s">
        <v>40</v>
      </c>
      <c r="M6" s="50" t="s">
        <v>177</v>
      </c>
      <c r="N6" s="35" t="s">
        <v>37</v>
      </c>
      <c r="O6" s="51" t="s">
        <v>40</v>
      </c>
      <c r="Q6" s="50" t="s">
        <v>179</v>
      </c>
      <c r="R6" s="35" t="s">
        <v>37</v>
      </c>
      <c r="S6" s="51" t="s">
        <v>40</v>
      </c>
      <c r="U6" s="50" t="s">
        <v>180</v>
      </c>
      <c r="V6" s="35" t="s">
        <v>37</v>
      </c>
      <c r="W6" s="51" t="s">
        <v>40</v>
      </c>
    </row>
    <row r="7" spans="1:23" ht="14.65" thickBot="1">
      <c r="A7" s="41">
        <f>SUM(B7+C7)</f>
        <v>12666</v>
      </c>
      <c r="B7" s="42">
        <v>10218</v>
      </c>
      <c r="C7" s="42">
        <v>2448</v>
      </c>
      <c r="E7" s="52">
        <f>SUM(F7+G7)</f>
        <v>21122</v>
      </c>
      <c r="F7" s="42">
        <v>13132</v>
      </c>
      <c r="G7" s="53">
        <v>7990</v>
      </c>
      <c r="I7" s="52">
        <f>SUM(J7+K7)</f>
        <v>3243</v>
      </c>
      <c r="J7" s="42">
        <v>2655</v>
      </c>
      <c r="K7" s="53">
        <v>588</v>
      </c>
      <c r="M7" s="52">
        <f>SUM(N7+O7)</f>
        <v>7173</v>
      </c>
      <c r="N7" s="42">
        <v>4338</v>
      </c>
      <c r="O7" s="53">
        <v>2835</v>
      </c>
      <c r="Q7" s="52">
        <f>SUM(R7+S7)</f>
        <v>1257</v>
      </c>
      <c r="R7" s="42">
        <v>967</v>
      </c>
      <c r="S7" s="53">
        <v>290</v>
      </c>
      <c r="U7" s="52">
        <f>SUM(V7+W7)</f>
        <v>2325</v>
      </c>
      <c r="V7" s="42">
        <v>1873</v>
      </c>
      <c r="W7" s="53">
        <v>452</v>
      </c>
    </row>
    <row r="8" spans="1:23" ht="14.65" thickBot="1">
      <c r="E8" s="48"/>
      <c r="G8" s="49"/>
      <c r="I8" s="48"/>
      <c r="K8" s="49"/>
      <c r="M8" s="48"/>
      <c r="O8" s="49"/>
      <c r="Q8" s="48"/>
      <c r="S8" s="49"/>
      <c r="U8" s="48"/>
      <c r="W8" s="49"/>
    </row>
    <row r="9" spans="1:23" ht="16.149999999999999" thickBot="1">
      <c r="A9" s="35" t="s">
        <v>171</v>
      </c>
      <c r="B9" s="39" t="s">
        <v>41</v>
      </c>
      <c r="C9" s="39" t="s">
        <v>49</v>
      </c>
      <c r="E9" s="50" t="s">
        <v>175</v>
      </c>
      <c r="F9" s="39" t="s">
        <v>41</v>
      </c>
      <c r="G9" s="54" t="s">
        <v>49</v>
      </c>
      <c r="I9" s="50" t="s">
        <v>176</v>
      </c>
      <c r="J9" s="39" t="s">
        <v>41</v>
      </c>
      <c r="K9" s="54" t="s">
        <v>49</v>
      </c>
      <c r="M9" s="50" t="s">
        <v>177</v>
      </c>
      <c r="N9" s="39" t="s">
        <v>41</v>
      </c>
      <c r="O9" s="54" t="s">
        <v>49</v>
      </c>
      <c r="Q9" s="50" t="s">
        <v>179</v>
      </c>
      <c r="R9" s="39" t="s">
        <v>41</v>
      </c>
      <c r="S9" s="54" t="s">
        <v>49</v>
      </c>
      <c r="U9" s="50" t="s">
        <v>180</v>
      </c>
      <c r="V9" s="39" t="s">
        <v>41</v>
      </c>
      <c r="W9" s="54" t="s">
        <v>49</v>
      </c>
    </row>
    <row r="10" spans="1:23" ht="15.75">
      <c r="B10" s="37" t="s">
        <v>42</v>
      </c>
      <c r="C10" s="38">
        <v>4371</v>
      </c>
      <c r="E10" s="48"/>
      <c r="F10" s="37" t="s">
        <v>42</v>
      </c>
      <c r="G10" s="38">
        <v>6903</v>
      </c>
      <c r="I10" s="48"/>
      <c r="J10" s="37" t="s">
        <v>42</v>
      </c>
      <c r="K10" s="38">
        <v>909</v>
      </c>
      <c r="M10" s="48"/>
      <c r="N10" s="37" t="s">
        <v>42</v>
      </c>
      <c r="O10" s="38">
        <v>3918</v>
      </c>
      <c r="Q10" s="48"/>
      <c r="R10" s="37" t="s">
        <v>42</v>
      </c>
      <c r="S10" s="38">
        <v>279</v>
      </c>
      <c r="U10" s="48"/>
      <c r="V10" s="37" t="s">
        <v>42</v>
      </c>
      <c r="W10" s="38">
        <v>947</v>
      </c>
    </row>
    <row r="11" spans="1:23" ht="15.75">
      <c r="B11" s="7" t="s">
        <v>43</v>
      </c>
      <c r="C11" s="9">
        <v>35</v>
      </c>
      <c r="E11" s="48"/>
      <c r="F11" s="7" t="s">
        <v>43</v>
      </c>
      <c r="G11" s="9">
        <v>364</v>
      </c>
      <c r="I11" s="48"/>
      <c r="J11" s="7" t="s">
        <v>43</v>
      </c>
      <c r="K11" s="9">
        <v>53</v>
      </c>
      <c r="M11" s="48"/>
      <c r="N11" s="7" t="s">
        <v>43</v>
      </c>
      <c r="O11" s="9">
        <v>91</v>
      </c>
      <c r="Q11" s="48"/>
      <c r="R11" s="7" t="s">
        <v>43</v>
      </c>
      <c r="S11" s="9">
        <v>16</v>
      </c>
      <c r="U11" s="48"/>
      <c r="V11" s="7" t="s">
        <v>43</v>
      </c>
      <c r="W11" s="9">
        <v>3</v>
      </c>
    </row>
    <row r="12" spans="1:23" ht="15.75">
      <c r="B12" s="7" t="s">
        <v>44</v>
      </c>
      <c r="C12" s="9">
        <v>2016</v>
      </c>
      <c r="E12" s="48"/>
      <c r="F12" s="7" t="s">
        <v>44</v>
      </c>
      <c r="G12" s="9">
        <v>2249</v>
      </c>
      <c r="I12" s="48"/>
      <c r="J12" s="7" t="s">
        <v>44</v>
      </c>
      <c r="K12" s="9">
        <v>273</v>
      </c>
      <c r="M12" s="48"/>
      <c r="N12" s="7" t="s">
        <v>44</v>
      </c>
      <c r="O12" s="9">
        <v>753</v>
      </c>
      <c r="Q12" s="48"/>
      <c r="R12" s="7" t="s">
        <v>44</v>
      </c>
      <c r="S12" s="9">
        <v>103</v>
      </c>
      <c r="U12" s="48"/>
      <c r="V12" s="7" t="s">
        <v>44</v>
      </c>
      <c r="W12" s="9">
        <v>347</v>
      </c>
    </row>
    <row r="13" spans="1:23" ht="15.75">
      <c r="B13" s="7" t="s">
        <v>45</v>
      </c>
      <c r="C13" s="9">
        <v>6244</v>
      </c>
      <c r="E13" s="48"/>
      <c r="F13" s="7" t="s">
        <v>45</v>
      </c>
      <c r="G13" s="9">
        <v>11606</v>
      </c>
      <c r="I13" s="48"/>
      <c r="J13" s="7" t="s">
        <v>45</v>
      </c>
      <c r="K13" s="9">
        <v>2008</v>
      </c>
      <c r="M13" s="48"/>
      <c r="N13" s="7" t="s">
        <v>45</v>
      </c>
      <c r="O13" s="9">
        <v>2411</v>
      </c>
      <c r="Q13" s="48"/>
      <c r="R13" s="7" t="s">
        <v>45</v>
      </c>
      <c r="S13" s="9">
        <v>859</v>
      </c>
      <c r="U13" s="48"/>
      <c r="V13" s="7" t="s">
        <v>45</v>
      </c>
      <c r="W13" s="9">
        <v>1028</v>
      </c>
    </row>
    <row r="14" spans="1:23">
      <c r="C14" s="36">
        <f>SUM(C10:C13)</f>
        <v>12666</v>
      </c>
      <c r="E14" s="48"/>
      <c r="G14" s="55">
        <f>SUM(G10:G13)</f>
        <v>21122</v>
      </c>
      <c r="I14" s="48"/>
      <c r="K14" s="55">
        <f>SUM(K10:K13)</f>
        <v>3243</v>
      </c>
      <c r="M14" s="48"/>
      <c r="O14" s="55">
        <f>SUM(O10:O13)</f>
        <v>7173</v>
      </c>
      <c r="Q14" s="48"/>
      <c r="S14" s="55">
        <f>SUM(S10:S13)</f>
        <v>1257</v>
      </c>
      <c r="U14" s="48"/>
      <c r="W14" s="55">
        <f>SUM(W10:W13)</f>
        <v>2325</v>
      </c>
    </row>
    <row r="15" spans="1:23" ht="14.65" thickBot="1">
      <c r="E15" s="48"/>
      <c r="G15" s="49"/>
      <c r="I15" s="48"/>
      <c r="K15" s="49"/>
      <c r="M15" s="48"/>
      <c r="O15" s="49"/>
      <c r="Q15" s="48"/>
      <c r="S15" s="49"/>
      <c r="U15" s="48"/>
      <c r="W15" s="49"/>
    </row>
    <row r="16" spans="1:23" ht="16.149999999999999" thickBot="1">
      <c r="A16" s="35" t="s">
        <v>171</v>
      </c>
      <c r="B16" s="39" t="s">
        <v>61</v>
      </c>
      <c r="C16" s="39" t="s">
        <v>49</v>
      </c>
      <c r="E16" s="50" t="s">
        <v>175</v>
      </c>
      <c r="F16" s="39" t="s">
        <v>61</v>
      </c>
      <c r="G16" s="54" t="s">
        <v>49</v>
      </c>
      <c r="I16" s="50" t="s">
        <v>176</v>
      </c>
      <c r="J16" s="39" t="s">
        <v>61</v>
      </c>
      <c r="K16" s="54" t="s">
        <v>49</v>
      </c>
      <c r="M16" s="50" t="s">
        <v>177</v>
      </c>
      <c r="N16" s="39" t="s">
        <v>61</v>
      </c>
      <c r="O16" s="54" t="s">
        <v>49</v>
      </c>
      <c r="Q16" s="50" t="s">
        <v>179</v>
      </c>
      <c r="R16" s="39" t="s">
        <v>61</v>
      </c>
      <c r="S16" s="54" t="s">
        <v>49</v>
      </c>
      <c r="U16" s="50" t="s">
        <v>180</v>
      </c>
      <c r="V16" s="39" t="s">
        <v>61</v>
      </c>
      <c r="W16" s="54" t="s">
        <v>49</v>
      </c>
    </row>
    <row r="17" spans="1:23" ht="15.75">
      <c r="B17" s="37" t="s">
        <v>63</v>
      </c>
      <c r="C17" s="40">
        <v>7078</v>
      </c>
      <c r="E17" s="48"/>
      <c r="F17" s="37" t="s">
        <v>63</v>
      </c>
      <c r="G17" s="40">
        <v>11725</v>
      </c>
      <c r="I17" s="48"/>
      <c r="J17" s="37" t="s">
        <v>63</v>
      </c>
      <c r="K17" s="40">
        <v>1822</v>
      </c>
      <c r="M17" s="48"/>
      <c r="N17" s="37" t="s">
        <v>63</v>
      </c>
      <c r="O17" s="40">
        <v>4000</v>
      </c>
      <c r="Q17" s="48"/>
      <c r="R17" s="37" t="s">
        <v>63</v>
      </c>
      <c r="S17" s="40">
        <v>704</v>
      </c>
      <c r="U17" s="48"/>
      <c r="V17" s="37" t="s">
        <v>63</v>
      </c>
      <c r="W17" s="40">
        <v>1346</v>
      </c>
    </row>
    <row r="18" spans="1:23" ht="15.75">
      <c r="B18" s="7" t="s">
        <v>170</v>
      </c>
      <c r="C18" s="12">
        <v>5588</v>
      </c>
      <c r="E18" s="48"/>
      <c r="F18" s="7" t="s">
        <v>170</v>
      </c>
      <c r="G18" s="12">
        <v>9397</v>
      </c>
      <c r="I18" s="48"/>
      <c r="J18" s="7" t="s">
        <v>170</v>
      </c>
      <c r="K18" s="12">
        <v>1421</v>
      </c>
      <c r="M18" s="48"/>
      <c r="N18" s="7" t="s">
        <v>170</v>
      </c>
      <c r="O18" s="12">
        <v>3173</v>
      </c>
      <c r="Q18" s="48"/>
      <c r="R18" s="7" t="s">
        <v>170</v>
      </c>
      <c r="S18" s="12">
        <v>553</v>
      </c>
      <c r="U18" s="48"/>
      <c r="V18" s="7" t="s">
        <v>170</v>
      </c>
      <c r="W18" s="12">
        <v>979</v>
      </c>
    </row>
    <row r="19" spans="1:23">
      <c r="C19" s="36">
        <f>SUM(C17:C18)</f>
        <v>12666</v>
      </c>
      <c r="E19" s="48"/>
      <c r="G19" s="55">
        <f>SUM(G17:G18)</f>
        <v>21122</v>
      </c>
      <c r="I19" s="48"/>
      <c r="K19" s="55">
        <f>SUM(K17:K18)</f>
        <v>3243</v>
      </c>
      <c r="M19" s="48"/>
      <c r="O19" s="55">
        <f>SUM(O17:O18)</f>
        <v>7173</v>
      </c>
      <c r="Q19" s="48"/>
      <c r="S19" s="55"/>
      <c r="U19" s="48"/>
      <c r="W19" s="55"/>
    </row>
    <row r="20" spans="1:23" ht="14.65" thickBot="1">
      <c r="E20" s="48"/>
      <c r="G20" s="49"/>
      <c r="I20" s="48"/>
      <c r="K20" s="49"/>
      <c r="M20" s="48"/>
      <c r="O20" s="49"/>
      <c r="Q20" s="48"/>
      <c r="S20" s="49"/>
      <c r="U20" s="48"/>
      <c r="W20" s="49"/>
    </row>
    <row r="21" spans="1:23" ht="16.149999999999999" thickBot="1">
      <c r="A21" s="35" t="s">
        <v>171</v>
      </c>
      <c r="B21" s="39" t="s">
        <v>55</v>
      </c>
      <c r="C21" s="39" t="s">
        <v>49</v>
      </c>
      <c r="E21" s="50" t="s">
        <v>175</v>
      </c>
      <c r="F21" s="39" t="s">
        <v>55</v>
      </c>
      <c r="G21" s="54" t="s">
        <v>49</v>
      </c>
      <c r="I21" s="50" t="s">
        <v>176</v>
      </c>
      <c r="J21" s="39" t="s">
        <v>55</v>
      </c>
      <c r="K21" s="54" t="s">
        <v>49</v>
      </c>
      <c r="M21" s="50" t="s">
        <v>177</v>
      </c>
      <c r="N21" s="39" t="s">
        <v>55</v>
      </c>
      <c r="O21" s="54" t="s">
        <v>49</v>
      </c>
      <c r="Q21" s="50" t="s">
        <v>179</v>
      </c>
      <c r="R21" s="39" t="s">
        <v>55</v>
      </c>
      <c r="S21" s="54" t="s">
        <v>49</v>
      </c>
      <c r="U21" s="50" t="s">
        <v>180</v>
      </c>
      <c r="V21" s="39" t="s">
        <v>55</v>
      </c>
      <c r="W21" s="54" t="s">
        <v>49</v>
      </c>
    </row>
    <row r="22" spans="1:23" ht="15.75">
      <c r="B22" s="37" t="s">
        <v>57</v>
      </c>
      <c r="C22" s="32">
        <v>611</v>
      </c>
      <c r="E22" s="48"/>
      <c r="F22" s="37" t="s">
        <v>57</v>
      </c>
      <c r="G22" s="32">
        <v>1750</v>
      </c>
      <c r="I22" s="48"/>
      <c r="J22" s="37" t="s">
        <v>57</v>
      </c>
      <c r="K22" s="32">
        <v>114</v>
      </c>
      <c r="M22" s="48"/>
      <c r="N22" s="37" t="s">
        <v>57</v>
      </c>
      <c r="O22" s="32">
        <v>622</v>
      </c>
      <c r="Q22" s="48"/>
      <c r="R22" s="37" t="s">
        <v>57</v>
      </c>
      <c r="S22" s="32">
        <v>61</v>
      </c>
      <c r="U22" s="48"/>
      <c r="V22" s="37" t="s">
        <v>57</v>
      </c>
      <c r="W22" s="32">
        <v>85</v>
      </c>
    </row>
    <row r="23" spans="1:23" ht="15.75">
      <c r="B23" s="7" t="s">
        <v>58</v>
      </c>
      <c r="C23" s="4">
        <v>1058</v>
      </c>
      <c r="E23" s="48"/>
      <c r="F23" s="7" t="s">
        <v>58</v>
      </c>
      <c r="G23" s="4">
        <v>1688</v>
      </c>
      <c r="I23" s="48"/>
      <c r="J23" s="7" t="s">
        <v>58</v>
      </c>
      <c r="K23" s="4">
        <v>312</v>
      </c>
      <c r="M23" s="48"/>
      <c r="N23" s="7" t="s">
        <v>58</v>
      </c>
      <c r="O23" s="4">
        <v>506</v>
      </c>
      <c r="Q23" s="48"/>
      <c r="R23" s="7" t="s">
        <v>58</v>
      </c>
      <c r="S23" s="4">
        <v>109</v>
      </c>
      <c r="U23" s="48"/>
      <c r="V23" s="7" t="s">
        <v>58</v>
      </c>
      <c r="W23" s="4">
        <v>146</v>
      </c>
    </row>
    <row r="24" spans="1:23" ht="15.75">
      <c r="B24" s="7" t="s">
        <v>172</v>
      </c>
      <c r="C24" s="4">
        <v>2050</v>
      </c>
      <c r="E24" s="48"/>
      <c r="F24" s="7" t="s">
        <v>172</v>
      </c>
      <c r="G24" s="4">
        <v>3368</v>
      </c>
      <c r="I24" s="48"/>
      <c r="J24" s="7" t="s">
        <v>172</v>
      </c>
      <c r="K24" s="4">
        <v>490</v>
      </c>
      <c r="M24" s="48"/>
      <c r="N24" s="7" t="s">
        <v>172</v>
      </c>
      <c r="O24" s="4">
        <v>989</v>
      </c>
      <c r="Q24" s="48"/>
      <c r="R24" s="7" t="s">
        <v>172</v>
      </c>
      <c r="S24" s="4">
        <v>232</v>
      </c>
      <c r="U24" s="48"/>
      <c r="V24" s="7" t="s">
        <v>172</v>
      </c>
      <c r="W24" s="4">
        <v>293</v>
      </c>
    </row>
    <row r="25" spans="1:23" ht="15.75">
      <c r="B25" s="7" t="s">
        <v>173</v>
      </c>
      <c r="C25" s="4">
        <v>2253</v>
      </c>
      <c r="E25" s="48"/>
      <c r="F25" s="7" t="s">
        <v>173</v>
      </c>
      <c r="G25" s="4">
        <v>3599</v>
      </c>
      <c r="I25" s="48"/>
      <c r="J25" s="7" t="s">
        <v>173</v>
      </c>
      <c r="K25" s="4">
        <v>544</v>
      </c>
      <c r="M25" s="48"/>
      <c r="N25" s="7" t="s">
        <v>173</v>
      </c>
      <c r="O25" s="4">
        <v>1028</v>
      </c>
      <c r="Q25" s="48"/>
      <c r="R25" s="7" t="s">
        <v>173</v>
      </c>
      <c r="S25" s="4">
        <v>264</v>
      </c>
      <c r="U25" s="48"/>
      <c r="V25" s="7" t="s">
        <v>173</v>
      </c>
      <c r="W25" s="4">
        <v>302</v>
      </c>
    </row>
    <row r="26" spans="1:23" ht="15.75">
      <c r="B26" s="7" t="s">
        <v>174</v>
      </c>
      <c r="C26" s="4">
        <v>2505</v>
      </c>
      <c r="E26" s="48"/>
      <c r="F26" s="7" t="s">
        <v>174</v>
      </c>
      <c r="G26" s="4">
        <v>4294</v>
      </c>
      <c r="I26" s="48"/>
      <c r="J26" s="7" t="s">
        <v>174</v>
      </c>
      <c r="K26" s="4">
        <v>682</v>
      </c>
      <c r="M26" s="48"/>
      <c r="N26" s="7" t="s">
        <v>174</v>
      </c>
      <c r="O26" s="4">
        <v>1376</v>
      </c>
      <c r="Q26" s="48"/>
      <c r="R26" s="7" t="s">
        <v>174</v>
      </c>
      <c r="S26" s="4">
        <v>238</v>
      </c>
      <c r="U26" s="48"/>
      <c r="V26" s="7" t="s">
        <v>174</v>
      </c>
      <c r="W26" s="4">
        <v>417</v>
      </c>
    </row>
    <row r="27" spans="1:23" ht="15.75">
      <c r="B27" s="7" t="s">
        <v>59</v>
      </c>
      <c r="C27" s="4">
        <v>4079</v>
      </c>
      <c r="E27" s="48"/>
      <c r="F27" s="7" t="s">
        <v>59</v>
      </c>
      <c r="G27" s="4">
        <v>6174</v>
      </c>
      <c r="I27" s="48"/>
      <c r="J27" s="7" t="s">
        <v>59</v>
      </c>
      <c r="K27" s="4">
        <v>1083</v>
      </c>
      <c r="M27" s="48"/>
      <c r="N27" s="7" t="s">
        <v>59</v>
      </c>
      <c r="O27" s="4">
        <v>2610</v>
      </c>
      <c r="Q27" s="48"/>
      <c r="R27" s="7" t="s">
        <v>59</v>
      </c>
      <c r="S27" s="4">
        <v>348</v>
      </c>
      <c r="U27" s="48"/>
      <c r="V27" s="7" t="s">
        <v>59</v>
      </c>
      <c r="W27" s="4">
        <v>1063</v>
      </c>
    </row>
    <row r="28" spans="1:23" ht="15.75">
      <c r="B28" s="7" t="s">
        <v>60</v>
      </c>
      <c r="C28" s="4">
        <v>110</v>
      </c>
      <c r="E28" s="48"/>
      <c r="F28" s="7" t="s">
        <v>60</v>
      </c>
      <c r="G28" s="4">
        <v>249</v>
      </c>
      <c r="I28" s="48"/>
      <c r="J28" s="7" t="s">
        <v>60</v>
      </c>
      <c r="K28" s="4">
        <v>18</v>
      </c>
      <c r="M28" s="48"/>
      <c r="N28" s="7" t="s">
        <v>60</v>
      </c>
      <c r="O28" s="4">
        <v>42</v>
      </c>
      <c r="Q28" s="48"/>
      <c r="R28" s="7" t="s">
        <v>60</v>
      </c>
      <c r="S28" s="4">
        <v>5</v>
      </c>
      <c r="U28" s="48"/>
      <c r="V28" s="7" t="s">
        <v>60</v>
      </c>
      <c r="W28" s="4">
        <v>19</v>
      </c>
    </row>
    <row r="29" spans="1:23">
      <c r="C29" s="31">
        <f>SUM(C22:C28)</f>
        <v>12666</v>
      </c>
      <c r="E29" s="48"/>
      <c r="G29" s="56">
        <f>SUM(G22:G28)</f>
        <v>21122</v>
      </c>
      <c r="I29" s="48"/>
      <c r="K29" s="56">
        <f>SUM(K22:K28)</f>
        <v>3243</v>
      </c>
      <c r="M29" s="48"/>
      <c r="O29" s="56">
        <f>SUM(O22:O28)</f>
        <v>7173</v>
      </c>
      <c r="Q29" s="48"/>
      <c r="S29" s="56">
        <f>SUM(S22:S28)</f>
        <v>1257</v>
      </c>
      <c r="U29" s="48"/>
      <c r="W29" s="56">
        <f>SUM(W22:W28)</f>
        <v>2325</v>
      </c>
    </row>
    <row r="30" spans="1:23" ht="14.65" thickBot="1">
      <c r="E30" s="48"/>
      <c r="G30" s="56"/>
      <c r="I30" s="48"/>
      <c r="K30" s="56"/>
      <c r="M30" s="48"/>
      <c r="O30" s="56"/>
      <c r="Q30" s="48"/>
      <c r="S30" s="56"/>
      <c r="U30" s="48"/>
      <c r="W30" s="56"/>
    </row>
    <row r="31" spans="1:23" ht="16.149999999999999" thickBot="1">
      <c r="A31" s="35" t="s">
        <v>171</v>
      </c>
      <c r="B31" s="45" t="s">
        <v>185</v>
      </c>
      <c r="C31" s="45" t="s">
        <v>186</v>
      </c>
      <c r="E31" s="50" t="s">
        <v>175</v>
      </c>
      <c r="F31" s="45" t="s">
        <v>185</v>
      </c>
      <c r="G31" s="57" t="s">
        <v>186</v>
      </c>
      <c r="I31" s="50" t="s">
        <v>176</v>
      </c>
      <c r="J31" s="45" t="s">
        <v>185</v>
      </c>
      <c r="K31" s="57" t="s">
        <v>186</v>
      </c>
      <c r="M31" s="50" t="s">
        <v>177</v>
      </c>
      <c r="N31" s="45" t="s">
        <v>185</v>
      </c>
      <c r="O31" s="57" t="s">
        <v>186</v>
      </c>
      <c r="Q31" s="50" t="s">
        <v>179</v>
      </c>
      <c r="R31" s="45" t="s">
        <v>185</v>
      </c>
      <c r="S31" s="57" t="s">
        <v>186</v>
      </c>
      <c r="U31" s="50" t="s">
        <v>180</v>
      </c>
      <c r="V31" s="45" t="s">
        <v>185</v>
      </c>
      <c r="W31" s="57" t="s">
        <v>186</v>
      </c>
    </row>
    <row r="32" spans="1:23">
      <c r="B32" s="8">
        <v>554</v>
      </c>
      <c r="C32" s="4">
        <v>1999</v>
      </c>
      <c r="E32" s="48"/>
      <c r="F32" s="8">
        <v>948</v>
      </c>
      <c r="G32" s="4">
        <v>2319</v>
      </c>
      <c r="I32" s="48"/>
      <c r="J32" s="8">
        <v>810</v>
      </c>
      <c r="K32" s="4">
        <v>297</v>
      </c>
      <c r="M32" s="48"/>
      <c r="N32" s="8">
        <v>218</v>
      </c>
      <c r="O32" s="4">
        <v>647</v>
      </c>
      <c r="Q32" s="48"/>
      <c r="R32" s="8">
        <v>286</v>
      </c>
      <c r="S32" s="4">
        <v>134</v>
      </c>
      <c r="U32" s="48"/>
      <c r="V32" s="8">
        <v>113</v>
      </c>
      <c r="W32" s="4">
        <v>271</v>
      </c>
    </row>
    <row r="33" spans="1:23">
      <c r="C33" s="31"/>
      <c r="E33" s="48"/>
      <c r="G33" s="56"/>
      <c r="I33" s="48"/>
      <c r="K33" s="56"/>
      <c r="M33" s="48"/>
      <c r="O33" s="56"/>
      <c r="Q33" s="48"/>
      <c r="S33" s="56"/>
      <c r="U33" s="48"/>
      <c r="W33" s="56"/>
    </row>
    <row r="34" spans="1:23">
      <c r="E34" s="48"/>
      <c r="G34" s="49"/>
      <c r="I34" s="48"/>
      <c r="K34" s="49"/>
      <c r="M34" s="48"/>
      <c r="O34" s="49"/>
      <c r="Q34" s="48"/>
      <c r="S34" s="49"/>
      <c r="U34" s="48"/>
      <c r="W34" s="49"/>
    </row>
    <row r="35" spans="1:23" ht="15.75">
      <c r="A35" s="15" t="s">
        <v>115</v>
      </c>
      <c r="B35" s="15" t="s">
        <v>116</v>
      </c>
      <c r="C35" s="15" t="s">
        <v>34</v>
      </c>
      <c r="E35" s="15" t="s">
        <v>115</v>
      </c>
      <c r="F35" s="15" t="s">
        <v>116</v>
      </c>
      <c r="G35" s="15" t="s">
        <v>34</v>
      </c>
      <c r="I35" s="15" t="s">
        <v>115</v>
      </c>
      <c r="J35" s="15" t="s">
        <v>116</v>
      </c>
      <c r="K35" s="15" t="s">
        <v>34</v>
      </c>
      <c r="M35" s="15" t="s">
        <v>115</v>
      </c>
      <c r="N35" s="15" t="s">
        <v>116</v>
      </c>
      <c r="O35" s="15" t="s">
        <v>34</v>
      </c>
      <c r="Q35" s="15" t="s">
        <v>115</v>
      </c>
      <c r="R35" s="15" t="s">
        <v>116</v>
      </c>
      <c r="S35" s="15" t="s">
        <v>34</v>
      </c>
      <c r="U35" s="15" t="s">
        <v>115</v>
      </c>
      <c r="V35" s="15" t="s">
        <v>116</v>
      </c>
      <c r="W35" s="15" t="s">
        <v>34</v>
      </c>
    </row>
    <row r="36" spans="1:23">
      <c r="A36" s="8" t="s">
        <v>168</v>
      </c>
      <c r="B36" s="8" t="s">
        <v>117</v>
      </c>
      <c r="C36" s="9">
        <v>7</v>
      </c>
      <c r="E36" s="8" t="s">
        <v>168</v>
      </c>
      <c r="F36" s="8" t="s">
        <v>117</v>
      </c>
      <c r="G36" s="9">
        <v>3</v>
      </c>
      <c r="I36" s="8" t="s">
        <v>168</v>
      </c>
      <c r="J36" s="8" t="s">
        <v>117</v>
      </c>
      <c r="K36" s="9">
        <v>5</v>
      </c>
      <c r="M36" s="8" t="s">
        <v>168</v>
      </c>
      <c r="N36" s="8" t="s">
        <v>117</v>
      </c>
      <c r="O36" s="9">
        <v>2</v>
      </c>
      <c r="Q36" s="8" t="s">
        <v>168</v>
      </c>
      <c r="R36" s="8" t="s">
        <v>117</v>
      </c>
      <c r="S36" s="9"/>
      <c r="U36" s="8" t="s">
        <v>168</v>
      </c>
      <c r="V36" s="8" t="s">
        <v>117</v>
      </c>
      <c r="W36" s="9">
        <v>1</v>
      </c>
    </row>
    <row r="37" spans="1:23">
      <c r="A37" s="8" t="s">
        <v>168</v>
      </c>
      <c r="B37" s="8" t="s">
        <v>118</v>
      </c>
      <c r="C37" s="9">
        <v>28</v>
      </c>
      <c r="E37" s="8" t="s">
        <v>168</v>
      </c>
      <c r="F37" s="8" t="s">
        <v>118</v>
      </c>
      <c r="G37" s="9">
        <v>70</v>
      </c>
      <c r="I37" s="8" t="s">
        <v>168</v>
      </c>
      <c r="J37" s="8" t="s">
        <v>118</v>
      </c>
      <c r="K37" s="9">
        <v>22</v>
      </c>
      <c r="M37" s="8" t="s">
        <v>168</v>
      </c>
      <c r="N37" s="8" t="s">
        <v>118</v>
      </c>
      <c r="O37" s="9">
        <v>29</v>
      </c>
      <c r="Q37" s="8" t="s">
        <v>168</v>
      </c>
      <c r="R37" s="8" t="s">
        <v>118</v>
      </c>
      <c r="S37" s="9">
        <v>2</v>
      </c>
      <c r="U37" s="8" t="s">
        <v>168</v>
      </c>
      <c r="V37" s="8" t="s">
        <v>118</v>
      </c>
      <c r="W37" s="9">
        <v>8</v>
      </c>
    </row>
    <row r="38" spans="1:23">
      <c r="A38" s="8" t="s">
        <v>168</v>
      </c>
      <c r="B38" s="8" t="s">
        <v>119</v>
      </c>
      <c r="C38" s="9">
        <v>36</v>
      </c>
      <c r="E38" s="8" t="s">
        <v>168</v>
      </c>
      <c r="F38" s="8" t="s">
        <v>119</v>
      </c>
      <c r="G38" s="9">
        <v>36</v>
      </c>
      <c r="I38" s="8" t="s">
        <v>168</v>
      </c>
      <c r="J38" s="8" t="s">
        <v>119</v>
      </c>
      <c r="K38" s="9">
        <v>13</v>
      </c>
      <c r="M38" s="8" t="s">
        <v>168</v>
      </c>
      <c r="N38" s="8" t="s">
        <v>119</v>
      </c>
      <c r="O38" s="9">
        <v>21</v>
      </c>
      <c r="Q38" s="8" t="s">
        <v>168</v>
      </c>
      <c r="R38" s="8" t="s">
        <v>119</v>
      </c>
      <c r="S38" s="9">
        <v>1</v>
      </c>
      <c r="U38" s="8" t="s">
        <v>168</v>
      </c>
      <c r="V38" s="8" t="s">
        <v>119</v>
      </c>
      <c r="W38" s="9">
        <v>14</v>
      </c>
    </row>
    <row r="39" spans="1:23">
      <c r="A39" s="8" t="s">
        <v>120</v>
      </c>
      <c r="B39" s="8" t="s">
        <v>117</v>
      </c>
      <c r="C39" s="9">
        <v>10</v>
      </c>
      <c r="E39" s="8" t="s">
        <v>120</v>
      </c>
      <c r="F39" s="8" t="s">
        <v>117</v>
      </c>
      <c r="G39" s="9">
        <v>15</v>
      </c>
      <c r="I39" s="8" t="s">
        <v>120</v>
      </c>
      <c r="J39" s="8" t="s">
        <v>117</v>
      </c>
      <c r="K39" s="9">
        <v>4</v>
      </c>
      <c r="M39" s="8" t="s">
        <v>120</v>
      </c>
      <c r="N39" s="8" t="s">
        <v>117</v>
      </c>
      <c r="O39" s="9">
        <v>4</v>
      </c>
      <c r="Q39" s="8" t="s">
        <v>120</v>
      </c>
      <c r="R39" s="8" t="s">
        <v>117</v>
      </c>
      <c r="S39" s="9">
        <v>1</v>
      </c>
      <c r="U39" s="8" t="s">
        <v>120</v>
      </c>
      <c r="V39" s="8" t="s">
        <v>117</v>
      </c>
      <c r="W39" s="9">
        <v>2</v>
      </c>
    </row>
    <row r="40" spans="1:23">
      <c r="A40" s="8" t="s">
        <v>120</v>
      </c>
      <c r="B40" s="8" t="s">
        <v>118</v>
      </c>
      <c r="C40" s="9">
        <v>470</v>
      </c>
      <c r="E40" s="8" t="s">
        <v>120</v>
      </c>
      <c r="F40" s="8" t="s">
        <v>118</v>
      </c>
      <c r="G40" s="9">
        <v>1600</v>
      </c>
      <c r="I40" s="8" t="s">
        <v>120</v>
      </c>
      <c r="J40" s="8" t="s">
        <v>118</v>
      </c>
      <c r="K40" s="9">
        <v>59</v>
      </c>
      <c r="M40" s="8" t="s">
        <v>120</v>
      </c>
      <c r="N40" s="8" t="s">
        <v>118</v>
      </c>
      <c r="O40" s="9">
        <v>128</v>
      </c>
      <c r="Q40" s="8" t="s">
        <v>120</v>
      </c>
      <c r="R40" s="8" t="s">
        <v>118</v>
      </c>
      <c r="S40" s="9">
        <v>31</v>
      </c>
      <c r="U40" s="8" t="s">
        <v>120</v>
      </c>
      <c r="V40" s="8" t="s">
        <v>118</v>
      </c>
      <c r="W40" s="9">
        <v>30</v>
      </c>
    </row>
    <row r="41" spans="1:23">
      <c r="A41" s="8" t="s">
        <v>120</v>
      </c>
      <c r="B41" s="8" t="s">
        <v>119</v>
      </c>
      <c r="C41" s="9">
        <v>305</v>
      </c>
      <c r="E41" s="8" t="s">
        <v>120</v>
      </c>
      <c r="F41" s="8" t="s">
        <v>119</v>
      </c>
      <c r="G41" s="9">
        <v>1400</v>
      </c>
      <c r="I41" s="8" t="s">
        <v>120</v>
      </c>
      <c r="J41" s="8" t="s">
        <v>119</v>
      </c>
      <c r="K41" s="9">
        <v>41</v>
      </c>
      <c r="M41" s="8" t="s">
        <v>120</v>
      </c>
      <c r="N41" s="8" t="s">
        <v>119</v>
      </c>
      <c r="O41" s="9">
        <v>98</v>
      </c>
      <c r="Q41" s="8" t="s">
        <v>120</v>
      </c>
      <c r="R41" s="8" t="s">
        <v>119</v>
      </c>
      <c r="S41" s="9">
        <v>19</v>
      </c>
      <c r="U41" s="8" t="s">
        <v>120</v>
      </c>
      <c r="V41" s="8" t="s">
        <v>119</v>
      </c>
      <c r="W41" s="9">
        <v>27</v>
      </c>
    </row>
    <row r="42" spans="1:23">
      <c r="A42" s="8" t="s">
        <v>121</v>
      </c>
      <c r="B42" s="8" t="s">
        <v>117</v>
      </c>
      <c r="C42" s="9">
        <v>6</v>
      </c>
      <c r="E42" s="8" t="s">
        <v>121</v>
      </c>
      <c r="F42" s="8" t="s">
        <v>117</v>
      </c>
      <c r="G42" s="9">
        <v>5</v>
      </c>
      <c r="I42" s="8" t="s">
        <v>121</v>
      </c>
      <c r="J42" s="8" t="s">
        <v>117</v>
      </c>
      <c r="K42" s="9">
        <v>0</v>
      </c>
      <c r="M42" s="8" t="s">
        <v>121</v>
      </c>
      <c r="N42" s="8" t="s">
        <v>117</v>
      </c>
      <c r="O42" s="9">
        <v>7</v>
      </c>
      <c r="Q42" s="8" t="s">
        <v>121</v>
      </c>
      <c r="R42" s="8" t="s">
        <v>117</v>
      </c>
      <c r="S42" s="9"/>
      <c r="U42" s="8" t="s">
        <v>121</v>
      </c>
      <c r="V42" s="8" t="s">
        <v>117</v>
      </c>
      <c r="W42" s="9"/>
    </row>
    <row r="43" spans="1:23">
      <c r="A43" s="8" t="s">
        <v>121</v>
      </c>
      <c r="B43" s="8" t="s">
        <v>118</v>
      </c>
      <c r="C43" s="9">
        <v>65</v>
      </c>
      <c r="E43" s="8" t="s">
        <v>121</v>
      </c>
      <c r="F43" s="8" t="s">
        <v>118</v>
      </c>
      <c r="G43" s="9">
        <v>185</v>
      </c>
      <c r="I43" s="8" t="s">
        <v>121</v>
      </c>
      <c r="J43" s="8" t="s">
        <v>118</v>
      </c>
      <c r="K43" s="9">
        <v>3</v>
      </c>
      <c r="M43" s="8" t="s">
        <v>121</v>
      </c>
      <c r="N43" s="8" t="s">
        <v>118</v>
      </c>
      <c r="O43" s="9">
        <v>29</v>
      </c>
      <c r="Q43" s="8" t="s">
        <v>121</v>
      </c>
      <c r="R43" s="8" t="s">
        <v>118</v>
      </c>
      <c r="S43" s="9">
        <v>2</v>
      </c>
      <c r="U43" s="8" t="s">
        <v>121</v>
      </c>
      <c r="V43" s="8" t="s">
        <v>118</v>
      </c>
      <c r="W43" s="9">
        <v>3</v>
      </c>
    </row>
    <row r="44" spans="1:23">
      <c r="A44" s="8" t="s">
        <v>121</v>
      </c>
      <c r="B44" s="8" t="s">
        <v>119</v>
      </c>
      <c r="C44" s="9">
        <v>69</v>
      </c>
      <c r="E44" s="8" t="s">
        <v>121</v>
      </c>
      <c r="F44" s="8" t="s">
        <v>119</v>
      </c>
      <c r="G44" s="9">
        <v>170</v>
      </c>
      <c r="I44" s="8" t="s">
        <v>121</v>
      </c>
      <c r="J44" s="8" t="s">
        <v>119</v>
      </c>
      <c r="K44" s="9">
        <v>7</v>
      </c>
      <c r="M44" s="8" t="s">
        <v>121</v>
      </c>
      <c r="N44" s="8" t="s">
        <v>119</v>
      </c>
      <c r="O44" s="9">
        <v>24</v>
      </c>
      <c r="Q44" s="8" t="s">
        <v>121</v>
      </c>
      <c r="R44" s="8" t="s">
        <v>119</v>
      </c>
      <c r="S44" s="9">
        <v>2</v>
      </c>
      <c r="U44" s="8" t="s">
        <v>121</v>
      </c>
      <c r="V44" s="8" t="s">
        <v>119</v>
      </c>
      <c r="W44" s="9">
        <v>8</v>
      </c>
    </row>
    <row r="45" spans="1:23">
      <c r="A45" s="8" t="s">
        <v>122</v>
      </c>
      <c r="B45" s="8" t="s">
        <v>117</v>
      </c>
      <c r="C45" s="9">
        <v>1</v>
      </c>
      <c r="E45" s="8" t="s">
        <v>122</v>
      </c>
      <c r="F45" s="8" t="s">
        <v>117</v>
      </c>
      <c r="G45" s="9">
        <v>0</v>
      </c>
      <c r="I45" s="8" t="s">
        <v>122</v>
      </c>
      <c r="J45" s="8" t="s">
        <v>117</v>
      </c>
      <c r="K45" s="9">
        <v>0</v>
      </c>
      <c r="M45" s="8" t="s">
        <v>122</v>
      </c>
      <c r="N45" s="8" t="s">
        <v>117</v>
      </c>
      <c r="O45" s="9">
        <v>1</v>
      </c>
      <c r="Q45" s="8" t="s">
        <v>123</v>
      </c>
      <c r="R45" s="8" t="s">
        <v>117</v>
      </c>
      <c r="S45" s="9">
        <v>98</v>
      </c>
      <c r="U45" s="8" t="s">
        <v>122</v>
      </c>
      <c r="V45" s="8" t="s">
        <v>117</v>
      </c>
      <c r="W45" s="9"/>
    </row>
    <row r="46" spans="1:23">
      <c r="A46" s="8" t="s">
        <v>122</v>
      </c>
      <c r="B46" s="8" t="s">
        <v>118</v>
      </c>
      <c r="C46" s="9">
        <v>6</v>
      </c>
      <c r="E46" s="8" t="s">
        <v>122</v>
      </c>
      <c r="F46" s="8" t="s">
        <v>118</v>
      </c>
      <c r="G46" s="9">
        <v>5</v>
      </c>
      <c r="I46" s="8" t="s">
        <v>122</v>
      </c>
      <c r="J46" s="8" t="s">
        <v>118</v>
      </c>
      <c r="K46" s="9">
        <v>0</v>
      </c>
      <c r="M46" s="8" t="s">
        <v>122</v>
      </c>
      <c r="N46" s="8" t="s">
        <v>118</v>
      </c>
      <c r="O46" s="9">
        <v>2</v>
      </c>
      <c r="Q46" s="8" t="s">
        <v>123</v>
      </c>
      <c r="R46" s="8" t="s">
        <v>118</v>
      </c>
      <c r="S46" s="9">
        <v>250</v>
      </c>
      <c r="U46" s="8" t="s">
        <v>122</v>
      </c>
      <c r="V46" s="8" t="s">
        <v>118</v>
      </c>
      <c r="W46" s="9">
        <v>4</v>
      </c>
    </row>
    <row r="47" spans="1:23">
      <c r="A47" s="8" t="s">
        <v>122</v>
      </c>
      <c r="B47" s="8" t="s">
        <v>119</v>
      </c>
      <c r="C47" s="9">
        <v>4</v>
      </c>
      <c r="E47" s="8" t="s">
        <v>122</v>
      </c>
      <c r="F47" s="8" t="s">
        <v>119</v>
      </c>
      <c r="G47" s="9">
        <v>7</v>
      </c>
      <c r="I47" s="8" t="s">
        <v>122</v>
      </c>
      <c r="J47" s="8" t="s">
        <v>119</v>
      </c>
      <c r="K47" s="9">
        <v>1</v>
      </c>
      <c r="M47" s="8" t="s">
        <v>122</v>
      </c>
      <c r="N47" s="8" t="s">
        <v>119</v>
      </c>
      <c r="O47" s="9">
        <v>4</v>
      </c>
      <c r="Q47" s="8" t="s">
        <v>123</v>
      </c>
      <c r="R47" s="8" t="s">
        <v>119</v>
      </c>
      <c r="S47" s="9">
        <v>8</v>
      </c>
      <c r="U47" s="8" t="s">
        <v>122</v>
      </c>
      <c r="V47" s="8" t="s">
        <v>119</v>
      </c>
      <c r="W47" s="9"/>
    </row>
    <row r="48" spans="1:23">
      <c r="A48" s="8" t="s">
        <v>123</v>
      </c>
      <c r="B48" s="8" t="s">
        <v>117</v>
      </c>
      <c r="C48" s="9">
        <v>180</v>
      </c>
      <c r="E48" s="8" t="s">
        <v>123</v>
      </c>
      <c r="F48" s="8" t="s">
        <v>117</v>
      </c>
      <c r="G48" s="9">
        <v>337</v>
      </c>
      <c r="I48" s="8" t="s">
        <v>123</v>
      </c>
      <c r="J48" s="8" t="s">
        <v>117</v>
      </c>
      <c r="K48" s="9">
        <v>397</v>
      </c>
      <c r="M48" s="8" t="s">
        <v>123</v>
      </c>
      <c r="N48" s="8" t="s">
        <v>117</v>
      </c>
      <c r="O48" s="9">
        <v>63</v>
      </c>
      <c r="Q48" s="8" t="s">
        <v>124</v>
      </c>
      <c r="R48" s="8" t="s">
        <v>117</v>
      </c>
      <c r="S48" s="9">
        <v>111</v>
      </c>
      <c r="U48" s="8" t="s">
        <v>123</v>
      </c>
      <c r="V48" s="8" t="s">
        <v>117</v>
      </c>
      <c r="W48" s="9">
        <v>29</v>
      </c>
    </row>
    <row r="49" spans="1:23">
      <c r="A49" s="8" t="s">
        <v>123</v>
      </c>
      <c r="B49" s="8" t="s">
        <v>118</v>
      </c>
      <c r="C49" s="9">
        <v>2975</v>
      </c>
      <c r="E49" s="8" t="s">
        <v>123</v>
      </c>
      <c r="F49" s="8" t="s">
        <v>118</v>
      </c>
      <c r="G49" s="9">
        <v>6875</v>
      </c>
      <c r="I49" s="8" t="s">
        <v>123</v>
      </c>
      <c r="J49" s="8" t="s">
        <v>118</v>
      </c>
      <c r="K49" s="9">
        <v>515</v>
      </c>
      <c r="M49" s="8" t="s">
        <v>123</v>
      </c>
      <c r="N49" s="8" t="s">
        <v>118</v>
      </c>
      <c r="O49" s="9">
        <v>2668</v>
      </c>
      <c r="Q49" s="8" t="s">
        <v>124</v>
      </c>
      <c r="R49" s="8" t="s">
        <v>118</v>
      </c>
      <c r="S49" s="9">
        <v>11</v>
      </c>
      <c r="U49" s="8" t="s">
        <v>123</v>
      </c>
      <c r="V49" s="8" t="s">
        <v>118</v>
      </c>
      <c r="W49" s="9">
        <v>564</v>
      </c>
    </row>
    <row r="50" spans="1:23">
      <c r="A50" s="8" t="s">
        <v>123</v>
      </c>
      <c r="B50" s="8" t="s">
        <v>119</v>
      </c>
      <c r="C50" s="9">
        <v>123</v>
      </c>
      <c r="E50" s="8" t="s">
        <v>123</v>
      </c>
      <c r="F50" s="8" t="s">
        <v>119</v>
      </c>
      <c r="G50" s="9">
        <v>207</v>
      </c>
      <c r="I50" s="8" t="s">
        <v>123</v>
      </c>
      <c r="J50" s="8" t="s">
        <v>119</v>
      </c>
      <c r="K50" s="9">
        <v>65</v>
      </c>
      <c r="M50" s="8" t="s">
        <v>123</v>
      </c>
      <c r="N50" s="8" t="s">
        <v>119</v>
      </c>
      <c r="O50" s="9">
        <v>56</v>
      </c>
      <c r="Q50" s="8" t="s">
        <v>124</v>
      </c>
      <c r="R50" s="8" t="s">
        <v>119</v>
      </c>
      <c r="S50" s="9">
        <v>8</v>
      </c>
      <c r="U50" s="8" t="s">
        <v>123</v>
      </c>
      <c r="V50" s="8" t="s">
        <v>119</v>
      </c>
      <c r="W50" s="9">
        <v>21</v>
      </c>
    </row>
    <row r="51" spans="1:23">
      <c r="A51" s="8" t="s">
        <v>124</v>
      </c>
      <c r="B51" s="8" t="s">
        <v>117</v>
      </c>
      <c r="C51" s="9">
        <v>145</v>
      </c>
      <c r="E51" s="8" t="s">
        <v>124</v>
      </c>
      <c r="F51" s="8" t="s">
        <v>117</v>
      </c>
      <c r="G51" s="9">
        <v>244</v>
      </c>
      <c r="I51" s="8" t="s">
        <v>124</v>
      </c>
      <c r="J51" s="8" t="s">
        <v>117</v>
      </c>
      <c r="K51" s="9">
        <v>501</v>
      </c>
      <c r="M51" s="8" t="s">
        <v>124</v>
      </c>
      <c r="N51" s="8" t="s">
        <v>117</v>
      </c>
      <c r="O51" s="9">
        <v>68</v>
      </c>
      <c r="Q51" s="8" t="s">
        <v>125</v>
      </c>
      <c r="R51" s="8" t="s">
        <v>117</v>
      </c>
      <c r="S51" s="9"/>
      <c r="U51" s="8" t="s">
        <v>124</v>
      </c>
      <c r="V51" s="8" t="s">
        <v>117</v>
      </c>
      <c r="W51" s="9">
        <v>30</v>
      </c>
    </row>
    <row r="52" spans="1:23">
      <c r="A52" s="8" t="s">
        <v>124</v>
      </c>
      <c r="B52" s="8" t="s">
        <v>118</v>
      </c>
      <c r="C52" s="9">
        <v>95</v>
      </c>
      <c r="E52" s="8" t="s">
        <v>124</v>
      </c>
      <c r="F52" s="8" t="s">
        <v>118</v>
      </c>
      <c r="G52" s="9">
        <v>160</v>
      </c>
      <c r="I52" s="8" t="s">
        <v>124</v>
      </c>
      <c r="J52" s="8" t="s">
        <v>118</v>
      </c>
      <c r="K52" s="9">
        <v>33</v>
      </c>
      <c r="M52" s="8" t="s">
        <v>124</v>
      </c>
      <c r="N52" s="8" t="s">
        <v>118</v>
      </c>
      <c r="O52" s="9">
        <v>42</v>
      </c>
      <c r="Q52" s="8" t="s">
        <v>125</v>
      </c>
      <c r="R52" s="8" t="s">
        <v>118</v>
      </c>
      <c r="S52" s="9">
        <v>1</v>
      </c>
      <c r="U52" s="8" t="s">
        <v>124</v>
      </c>
      <c r="V52" s="8" t="s">
        <v>118</v>
      </c>
      <c r="W52" s="9">
        <v>13</v>
      </c>
    </row>
    <row r="53" spans="1:23">
      <c r="A53" s="8" t="s">
        <v>124</v>
      </c>
      <c r="B53" s="8" t="s">
        <v>119</v>
      </c>
      <c r="C53" s="9">
        <v>72</v>
      </c>
      <c r="E53" s="8" t="s">
        <v>124</v>
      </c>
      <c r="F53" s="8" t="s">
        <v>119</v>
      </c>
      <c r="G53" s="9">
        <v>154</v>
      </c>
      <c r="I53" s="8" t="s">
        <v>124</v>
      </c>
      <c r="J53" s="8" t="s">
        <v>119</v>
      </c>
      <c r="K53" s="9">
        <v>27</v>
      </c>
      <c r="M53" s="8" t="s">
        <v>124</v>
      </c>
      <c r="N53" s="8" t="s">
        <v>119</v>
      </c>
      <c r="O53" s="9">
        <v>30</v>
      </c>
      <c r="Q53" s="8" t="s">
        <v>125</v>
      </c>
      <c r="R53" s="8" t="s">
        <v>119</v>
      </c>
      <c r="S53" s="9">
        <v>2</v>
      </c>
      <c r="U53" s="8" t="s">
        <v>124</v>
      </c>
      <c r="V53" s="8" t="s">
        <v>119</v>
      </c>
      <c r="W53" s="9">
        <v>10</v>
      </c>
    </row>
    <row r="54" spans="1:23">
      <c r="A54" s="8" t="s">
        <v>125</v>
      </c>
      <c r="B54" s="8" t="s">
        <v>117</v>
      </c>
      <c r="C54" s="9">
        <v>3</v>
      </c>
      <c r="E54" s="8" t="s">
        <v>125</v>
      </c>
      <c r="F54" s="8" t="s">
        <v>117</v>
      </c>
      <c r="G54" s="9">
        <v>20</v>
      </c>
      <c r="I54" s="8" t="s">
        <v>125</v>
      </c>
      <c r="J54" s="8" t="s">
        <v>117</v>
      </c>
      <c r="K54" s="9">
        <v>3</v>
      </c>
      <c r="M54" s="8" t="s">
        <v>125</v>
      </c>
      <c r="N54" s="8" t="s">
        <v>117</v>
      </c>
      <c r="O54" s="9">
        <v>4</v>
      </c>
      <c r="Q54" s="8" t="s">
        <v>126</v>
      </c>
      <c r="R54" s="8" t="s">
        <v>117</v>
      </c>
      <c r="S54" s="9">
        <v>221</v>
      </c>
      <c r="U54" s="8" t="s">
        <v>125</v>
      </c>
      <c r="V54" s="8" t="s">
        <v>117</v>
      </c>
      <c r="W54" s="9">
        <v>1</v>
      </c>
    </row>
    <row r="55" spans="1:23">
      <c r="A55" s="8" t="s">
        <v>125</v>
      </c>
      <c r="B55" s="8" t="s">
        <v>118</v>
      </c>
      <c r="C55" s="9">
        <v>104</v>
      </c>
      <c r="E55" s="8" t="s">
        <v>125</v>
      </c>
      <c r="F55" s="8" t="s">
        <v>118</v>
      </c>
      <c r="G55" s="9">
        <v>196</v>
      </c>
      <c r="I55" s="8" t="s">
        <v>125</v>
      </c>
      <c r="J55" s="8" t="s">
        <v>118</v>
      </c>
      <c r="K55" s="9">
        <v>21</v>
      </c>
      <c r="M55" s="8" t="s">
        <v>125</v>
      </c>
      <c r="N55" s="8" t="s">
        <v>118</v>
      </c>
      <c r="O55" s="9">
        <v>82</v>
      </c>
      <c r="Q55" s="8" t="s">
        <v>126</v>
      </c>
      <c r="R55" s="8" t="s">
        <v>118</v>
      </c>
      <c r="S55" s="9">
        <v>268</v>
      </c>
      <c r="U55" s="8" t="s">
        <v>125</v>
      </c>
      <c r="V55" s="8" t="s">
        <v>118</v>
      </c>
      <c r="W55" s="9">
        <v>11</v>
      </c>
    </row>
    <row r="56" spans="1:23">
      <c r="A56" s="8" t="s">
        <v>125</v>
      </c>
      <c r="B56" s="8" t="s">
        <v>119</v>
      </c>
      <c r="C56" s="9">
        <v>94</v>
      </c>
      <c r="E56" s="8" t="s">
        <v>125</v>
      </c>
      <c r="F56" s="8" t="s">
        <v>119</v>
      </c>
      <c r="G56" s="9">
        <v>210</v>
      </c>
      <c r="I56" s="8" t="s">
        <v>125</v>
      </c>
      <c r="J56" s="8" t="s">
        <v>119</v>
      </c>
      <c r="K56" s="9">
        <v>41</v>
      </c>
      <c r="M56" s="8" t="s">
        <v>125</v>
      </c>
      <c r="N56" s="8" t="s">
        <v>119</v>
      </c>
      <c r="O56" s="9">
        <v>94</v>
      </c>
      <c r="Q56" s="8" t="s">
        <v>126</v>
      </c>
      <c r="R56" s="8" t="s">
        <v>119</v>
      </c>
      <c r="S56" s="9">
        <v>221</v>
      </c>
      <c r="U56" s="8" t="s">
        <v>125</v>
      </c>
      <c r="V56" s="8" t="s">
        <v>119</v>
      </c>
      <c r="W56" s="9">
        <v>6</v>
      </c>
    </row>
    <row r="57" spans="1:23">
      <c r="A57" s="8" t="s">
        <v>126</v>
      </c>
      <c r="B57" s="8" t="s">
        <v>117</v>
      </c>
      <c r="C57" s="9">
        <v>164</v>
      </c>
      <c r="E57" s="8" t="s">
        <v>126</v>
      </c>
      <c r="F57" s="8" t="s">
        <v>117</v>
      </c>
      <c r="G57" s="9">
        <v>274</v>
      </c>
      <c r="I57" s="8" t="s">
        <v>126</v>
      </c>
      <c r="J57" s="8" t="s">
        <v>117</v>
      </c>
      <c r="K57" s="9">
        <v>227</v>
      </c>
      <c r="M57" s="8" t="s">
        <v>126</v>
      </c>
      <c r="N57" s="8" t="s">
        <v>117</v>
      </c>
      <c r="O57" s="9">
        <v>103</v>
      </c>
      <c r="Q57" s="13" t="s">
        <v>154</v>
      </c>
      <c r="R57" s="13"/>
      <c r="S57" s="13"/>
      <c r="U57" s="8" t="s">
        <v>126</v>
      </c>
      <c r="V57" s="8" t="s">
        <v>117</v>
      </c>
      <c r="W57" s="9">
        <v>27</v>
      </c>
    </row>
    <row r="58" spans="1:23">
      <c r="A58" s="8" t="s">
        <v>126</v>
      </c>
      <c r="B58" s="8" t="s">
        <v>118</v>
      </c>
      <c r="C58" s="9">
        <v>4588</v>
      </c>
      <c r="E58" s="8" t="s">
        <v>126</v>
      </c>
      <c r="F58" s="8" t="s">
        <v>118</v>
      </c>
      <c r="G58" s="9">
        <v>5625</v>
      </c>
      <c r="I58" s="8" t="s">
        <v>126</v>
      </c>
      <c r="J58" s="8" t="s">
        <v>118</v>
      </c>
      <c r="K58" s="9">
        <v>719</v>
      </c>
      <c r="M58" s="8" t="s">
        <v>126</v>
      </c>
      <c r="N58" s="8" t="s">
        <v>118</v>
      </c>
      <c r="O58" s="9">
        <v>2298</v>
      </c>
      <c r="Q58" s="48"/>
      <c r="S58" s="55">
        <f>SUM(S36:S57)</f>
        <v>1257</v>
      </c>
      <c r="U58" s="8" t="s">
        <v>126</v>
      </c>
      <c r="V58" s="8" t="s">
        <v>118</v>
      </c>
      <c r="W58" s="9">
        <v>903</v>
      </c>
    </row>
    <row r="59" spans="1:23">
      <c r="A59" s="8" t="s">
        <v>126</v>
      </c>
      <c r="B59" s="8" t="s">
        <v>119</v>
      </c>
      <c r="C59" s="9">
        <v>3116</v>
      </c>
      <c r="E59" s="8" t="s">
        <v>126</v>
      </c>
      <c r="F59" s="8" t="s">
        <v>119</v>
      </c>
      <c r="G59" s="9">
        <v>3324</v>
      </c>
      <c r="I59" s="8" t="s">
        <v>126</v>
      </c>
      <c r="J59" s="8" t="s">
        <v>119</v>
      </c>
      <c r="K59" s="9">
        <v>539</v>
      </c>
      <c r="M59" s="8" t="s">
        <v>126</v>
      </c>
      <c r="N59" s="8" t="s">
        <v>119</v>
      </c>
      <c r="O59" s="9">
        <v>1316</v>
      </c>
      <c r="Q59" s="58"/>
      <c r="R59" s="59"/>
      <c r="S59" s="61"/>
      <c r="U59" s="8" t="s">
        <v>126</v>
      </c>
      <c r="V59" s="8" t="s">
        <v>119</v>
      </c>
      <c r="W59" s="9">
        <v>613</v>
      </c>
    </row>
    <row r="60" spans="1:23">
      <c r="A60" s="13" t="s">
        <v>154</v>
      </c>
      <c r="B60" s="13"/>
      <c r="C60" s="13"/>
      <c r="E60" s="13" t="s">
        <v>154</v>
      </c>
      <c r="F60" s="13"/>
      <c r="G60" s="13"/>
      <c r="I60" s="13" t="s">
        <v>154</v>
      </c>
      <c r="J60" s="13"/>
      <c r="K60" s="13"/>
      <c r="M60" s="13" t="s">
        <v>154</v>
      </c>
      <c r="N60" s="13"/>
      <c r="O60" s="13"/>
      <c r="S60" s="36"/>
      <c r="U60" s="13" t="s">
        <v>154</v>
      </c>
      <c r="V60" s="13"/>
      <c r="W60" s="13"/>
    </row>
    <row r="61" spans="1:23">
      <c r="C61" s="36">
        <f>SUM(C36:C60)</f>
        <v>12666</v>
      </c>
      <c r="E61" s="48"/>
      <c r="G61" s="55">
        <f>SUM(G36:G60)</f>
        <v>21122</v>
      </c>
      <c r="I61" s="48"/>
      <c r="K61" s="55">
        <f>SUM(K36:K60)</f>
        <v>3243</v>
      </c>
      <c r="M61" s="48"/>
      <c r="O61" s="55">
        <f>SUM(O36:O60)</f>
        <v>7173</v>
      </c>
      <c r="S61" s="36"/>
      <c r="U61" s="48"/>
      <c r="W61" s="55">
        <f>SUM(W36:W60)</f>
        <v>2325</v>
      </c>
    </row>
    <row r="62" spans="1:23">
      <c r="C62" s="36"/>
      <c r="E62" s="58"/>
      <c r="F62" s="59"/>
      <c r="G62" s="61"/>
      <c r="I62" s="58"/>
      <c r="J62" s="59"/>
      <c r="K62" s="61"/>
      <c r="M62" s="58"/>
      <c r="N62" s="59"/>
      <c r="O62" s="61"/>
      <c r="S62" s="36"/>
      <c r="U62" s="58"/>
      <c r="V62" s="59"/>
      <c r="W62" s="61"/>
    </row>
    <row r="63" spans="1:23">
      <c r="C63" s="36"/>
      <c r="G63" s="36"/>
      <c r="K63" s="36"/>
      <c r="O63" s="36"/>
      <c r="S63" s="36"/>
      <c r="W63" s="36"/>
    </row>
    <row r="64" spans="1:23">
      <c r="C64" s="36"/>
      <c r="G64" s="36"/>
      <c r="K64" s="36"/>
      <c r="O64" s="36"/>
      <c r="S64" s="36"/>
      <c r="W64" s="36"/>
    </row>
    <row r="66" spans="1:19" ht="16.899999999999999">
      <c r="A66" s="46" t="s">
        <v>35</v>
      </c>
      <c r="B66" s="378" t="s">
        <v>169</v>
      </c>
      <c r="C66" s="379"/>
      <c r="E66" s="46" t="s">
        <v>35</v>
      </c>
      <c r="F66" s="378" t="s">
        <v>169</v>
      </c>
      <c r="G66" s="379"/>
      <c r="I66" s="46" t="s">
        <v>35</v>
      </c>
      <c r="J66" s="378" t="s">
        <v>169</v>
      </c>
      <c r="K66" s="379"/>
      <c r="M66" s="46" t="s">
        <v>35</v>
      </c>
      <c r="N66" s="378" t="s">
        <v>169</v>
      </c>
      <c r="O66" s="379"/>
      <c r="Q66" s="46" t="s">
        <v>35</v>
      </c>
      <c r="R66" s="378" t="s">
        <v>169</v>
      </c>
      <c r="S66" s="379"/>
    </row>
    <row r="67" spans="1:19" ht="16.899999999999999">
      <c r="A67" s="47" t="s">
        <v>36</v>
      </c>
      <c r="B67" s="380">
        <v>43143</v>
      </c>
      <c r="C67" s="381"/>
      <c r="E67" s="47" t="s">
        <v>36</v>
      </c>
      <c r="F67" s="380">
        <v>43143</v>
      </c>
      <c r="G67" s="381"/>
      <c r="I67" s="47" t="s">
        <v>36</v>
      </c>
      <c r="J67" s="380">
        <v>43143</v>
      </c>
      <c r="K67" s="381"/>
      <c r="M67" s="47" t="s">
        <v>36</v>
      </c>
      <c r="N67" s="380">
        <v>43143</v>
      </c>
      <c r="O67" s="381"/>
      <c r="Q67" s="47" t="s">
        <v>36</v>
      </c>
      <c r="R67" s="380">
        <v>43143</v>
      </c>
      <c r="S67" s="381"/>
    </row>
    <row r="68" spans="1:19" ht="15.75">
      <c r="A68" s="10" t="s">
        <v>50</v>
      </c>
      <c r="B68" s="10" t="s">
        <v>34</v>
      </c>
      <c r="C68" s="10" t="s">
        <v>64</v>
      </c>
      <c r="E68" s="10" t="s">
        <v>50</v>
      </c>
      <c r="F68" s="10" t="s">
        <v>34</v>
      </c>
      <c r="G68" s="10" t="s">
        <v>64</v>
      </c>
      <c r="I68" s="10" t="s">
        <v>50</v>
      </c>
      <c r="J68" s="10" t="s">
        <v>34</v>
      </c>
      <c r="K68" s="10" t="s">
        <v>64</v>
      </c>
      <c r="M68" s="10" t="s">
        <v>50</v>
      </c>
      <c r="N68" s="10" t="s">
        <v>34</v>
      </c>
      <c r="O68" s="10" t="s">
        <v>64</v>
      </c>
      <c r="Q68" s="10" t="s">
        <v>50</v>
      </c>
      <c r="R68" s="10" t="s">
        <v>34</v>
      </c>
      <c r="S68" s="10" t="s">
        <v>64</v>
      </c>
    </row>
    <row r="69" spans="1:19" ht="15.75">
      <c r="A69" s="34" t="s">
        <v>51</v>
      </c>
      <c r="B69" s="43">
        <v>3458</v>
      </c>
      <c r="C69" s="18"/>
      <c r="E69" s="34" t="s">
        <v>145</v>
      </c>
      <c r="F69" s="43">
        <v>12457</v>
      </c>
      <c r="G69" s="18"/>
      <c r="I69" s="34" t="s">
        <v>165</v>
      </c>
      <c r="J69" s="43">
        <v>6263</v>
      </c>
      <c r="K69" s="18"/>
      <c r="M69" s="34" t="s">
        <v>163</v>
      </c>
      <c r="N69" s="43">
        <v>18257</v>
      </c>
      <c r="O69" s="18"/>
      <c r="Q69" s="34" t="s">
        <v>166</v>
      </c>
      <c r="R69" s="43">
        <v>8790</v>
      </c>
      <c r="S69" s="18"/>
    </row>
    <row r="70" spans="1:19" ht="14.65" thickBot="1">
      <c r="A70" s="48"/>
      <c r="C70" s="49"/>
      <c r="E70" s="48"/>
      <c r="G70" s="49"/>
      <c r="I70" s="48"/>
      <c r="K70" s="49"/>
      <c r="M70" s="48"/>
      <c r="O70" s="49"/>
      <c r="Q70" s="48"/>
      <c r="S70" s="49"/>
    </row>
    <row r="71" spans="1:19" ht="16.149999999999999" thickBot="1">
      <c r="A71" s="50" t="s">
        <v>178</v>
      </c>
      <c r="B71" s="35" t="s">
        <v>37</v>
      </c>
      <c r="C71" s="51" t="s">
        <v>40</v>
      </c>
      <c r="E71" s="50" t="s">
        <v>181</v>
      </c>
      <c r="F71" s="35" t="s">
        <v>37</v>
      </c>
      <c r="G71" s="51" t="s">
        <v>40</v>
      </c>
      <c r="I71" s="50" t="s">
        <v>182</v>
      </c>
      <c r="J71" s="35" t="s">
        <v>37</v>
      </c>
      <c r="K71" s="51" t="s">
        <v>40</v>
      </c>
      <c r="M71" s="50" t="s">
        <v>183</v>
      </c>
      <c r="N71" s="35" t="s">
        <v>37</v>
      </c>
      <c r="O71" s="51" t="s">
        <v>40</v>
      </c>
      <c r="Q71" s="50" t="s">
        <v>184</v>
      </c>
      <c r="R71" s="35" t="s">
        <v>37</v>
      </c>
      <c r="S71" s="51" t="s">
        <v>40</v>
      </c>
    </row>
    <row r="72" spans="1:19" ht="14.65" thickBot="1">
      <c r="A72" s="52">
        <f>SUM(B72+C72)</f>
        <v>3458</v>
      </c>
      <c r="B72" s="42">
        <v>2534</v>
      </c>
      <c r="C72" s="53">
        <v>924</v>
      </c>
      <c r="E72" s="52">
        <f>SUM(F72+G72)</f>
        <v>12457</v>
      </c>
      <c r="F72" s="42">
        <v>8730</v>
      </c>
      <c r="G72" s="53">
        <v>3727</v>
      </c>
      <c r="I72" s="52">
        <f>SUM(J72+K72)</f>
        <v>6263</v>
      </c>
      <c r="J72" s="42">
        <v>3963</v>
      </c>
      <c r="K72" s="53">
        <v>2300</v>
      </c>
      <c r="M72" s="52">
        <f>SUM(N72+O72)</f>
        <v>18259</v>
      </c>
      <c r="N72" s="42">
        <v>11214</v>
      </c>
      <c r="O72" s="53">
        <v>7045</v>
      </c>
      <c r="Q72" s="52">
        <f>SUM(R72+S72)</f>
        <v>8790</v>
      </c>
      <c r="R72" s="42">
        <v>6490</v>
      </c>
      <c r="S72" s="53">
        <v>2300</v>
      </c>
    </row>
    <row r="73" spans="1:19" ht="14.65" thickBot="1">
      <c r="A73" s="48"/>
      <c r="C73" s="49"/>
      <c r="E73" s="48"/>
      <c r="G73" s="49"/>
      <c r="I73" s="48"/>
      <c r="K73" s="49"/>
      <c r="M73" s="48"/>
      <c r="O73" s="49"/>
      <c r="Q73" s="48"/>
      <c r="S73" s="49"/>
    </row>
    <row r="74" spans="1:19" ht="16.149999999999999" thickBot="1">
      <c r="A74" s="50" t="s">
        <v>178</v>
      </c>
      <c r="B74" s="39" t="s">
        <v>41</v>
      </c>
      <c r="C74" s="54" t="s">
        <v>49</v>
      </c>
      <c r="E74" s="50" t="s">
        <v>181</v>
      </c>
      <c r="F74" s="39" t="s">
        <v>41</v>
      </c>
      <c r="G74" s="54" t="s">
        <v>49</v>
      </c>
      <c r="I74" s="50" t="s">
        <v>182</v>
      </c>
      <c r="J74" s="39" t="s">
        <v>41</v>
      </c>
      <c r="K74" s="54" t="s">
        <v>49</v>
      </c>
      <c r="M74" s="50" t="s">
        <v>183</v>
      </c>
      <c r="N74" s="39" t="s">
        <v>41</v>
      </c>
      <c r="O74" s="54" t="s">
        <v>49</v>
      </c>
      <c r="Q74" s="50" t="s">
        <v>184</v>
      </c>
      <c r="R74" s="39" t="s">
        <v>41</v>
      </c>
      <c r="S74" s="54" t="s">
        <v>49</v>
      </c>
    </row>
    <row r="75" spans="1:19" ht="15.75">
      <c r="A75" s="48"/>
      <c r="B75" s="37" t="s">
        <v>42</v>
      </c>
      <c r="C75" s="38">
        <v>1109</v>
      </c>
      <c r="E75" s="48"/>
      <c r="F75" s="37" t="s">
        <v>42</v>
      </c>
      <c r="G75" s="38">
        <v>3785</v>
      </c>
      <c r="I75" s="48"/>
      <c r="J75" s="37" t="s">
        <v>42</v>
      </c>
      <c r="K75" s="38">
        <v>2321</v>
      </c>
      <c r="M75" s="48"/>
      <c r="N75" s="37" t="s">
        <v>42</v>
      </c>
      <c r="O75" s="38">
        <v>5849</v>
      </c>
      <c r="Q75" s="48"/>
      <c r="R75" s="37" t="s">
        <v>42</v>
      </c>
      <c r="S75" s="38">
        <v>4006</v>
      </c>
    </row>
    <row r="76" spans="1:19" ht="15.75">
      <c r="A76" s="48"/>
      <c r="B76" s="7" t="s">
        <v>43</v>
      </c>
      <c r="C76" s="9">
        <v>52</v>
      </c>
      <c r="E76" s="48"/>
      <c r="F76" s="7" t="s">
        <v>43</v>
      </c>
      <c r="G76" s="9">
        <v>208</v>
      </c>
      <c r="I76" s="48"/>
      <c r="J76" s="7" t="s">
        <v>43</v>
      </c>
      <c r="K76" s="9">
        <v>64</v>
      </c>
      <c r="M76" s="48"/>
      <c r="N76" s="7" t="s">
        <v>43</v>
      </c>
      <c r="O76" s="9">
        <v>352</v>
      </c>
      <c r="Q76" s="48"/>
      <c r="R76" s="7" t="s">
        <v>43</v>
      </c>
      <c r="S76" s="9">
        <v>140</v>
      </c>
    </row>
    <row r="77" spans="1:19" ht="15.75">
      <c r="A77" s="48"/>
      <c r="B77" s="7" t="s">
        <v>44</v>
      </c>
      <c r="C77" s="9">
        <v>348</v>
      </c>
      <c r="E77" s="48"/>
      <c r="F77" s="7" t="s">
        <v>44</v>
      </c>
      <c r="G77" s="9">
        <v>1250</v>
      </c>
      <c r="I77" s="48"/>
      <c r="J77" s="7" t="s">
        <v>44</v>
      </c>
      <c r="K77" s="9">
        <v>637</v>
      </c>
      <c r="M77" s="48"/>
      <c r="N77" s="7" t="s">
        <v>44</v>
      </c>
      <c r="O77" s="9">
        <v>1980</v>
      </c>
      <c r="Q77" s="48"/>
      <c r="R77" s="7" t="s">
        <v>44</v>
      </c>
      <c r="S77" s="9">
        <v>1306</v>
      </c>
    </row>
    <row r="78" spans="1:19" ht="15.75">
      <c r="A78" s="48"/>
      <c r="B78" s="7" t="s">
        <v>45</v>
      </c>
      <c r="C78" s="9">
        <v>1949</v>
      </c>
      <c r="E78" s="48"/>
      <c r="F78" s="7" t="s">
        <v>45</v>
      </c>
      <c r="G78" s="9">
        <v>7214</v>
      </c>
      <c r="I78" s="48"/>
      <c r="J78" s="7" t="s">
        <v>45</v>
      </c>
      <c r="K78" s="9">
        <v>3241</v>
      </c>
      <c r="M78" s="48"/>
      <c r="N78" s="7" t="s">
        <v>45</v>
      </c>
      <c r="O78" s="9">
        <v>10078</v>
      </c>
      <c r="Q78" s="48"/>
      <c r="R78" s="7" t="s">
        <v>45</v>
      </c>
      <c r="S78" s="9">
        <v>3338</v>
      </c>
    </row>
    <row r="79" spans="1:19">
      <c r="A79" s="48"/>
      <c r="C79" s="55">
        <f>SUM(C75:C78)</f>
        <v>3458</v>
      </c>
      <c r="E79" s="48"/>
      <c r="G79" s="55">
        <f>SUM(G75:G78)</f>
        <v>12457</v>
      </c>
      <c r="I79" s="48"/>
      <c r="K79" s="55">
        <f>SUM(K75:K78)</f>
        <v>6263</v>
      </c>
      <c r="M79" s="48"/>
      <c r="O79" s="55">
        <f>SUM(O75:O78)</f>
        <v>18259</v>
      </c>
      <c r="Q79" s="48"/>
      <c r="S79" s="55">
        <f>SUM(S75:S78)</f>
        <v>8790</v>
      </c>
    </row>
    <row r="80" spans="1:19" ht="14.65" thickBot="1">
      <c r="A80" s="48"/>
      <c r="C80" s="49"/>
      <c r="E80" s="48"/>
      <c r="G80" s="49"/>
      <c r="I80" s="48"/>
      <c r="K80" s="49"/>
      <c r="M80" s="48"/>
      <c r="O80" s="49"/>
      <c r="Q80" s="48"/>
      <c r="S80" s="49"/>
    </row>
    <row r="81" spans="1:19" ht="16.149999999999999" thickBot="1">
      <c r="A81" s="50" t="s">
        <v>178</v>
      </c>
      <c r="B81" s="39" t="s">
        <v>61</v>
      </c>
      <c r="C81" s="54" t="s">
        <v>49</v>
      </c>
      <c r="E81" s="50" t="s">
        <v>181</v>
      </c>
      <c r="F81" s="39" t="s">
        <v>61</v>
      </c>
      <c r="G81" s="54" t="s">
        <v>49</v>
      </c>
      <c r="I81" s="50" t="s">
        <v>182</v>
      </c>
      <c r="J81" s="39" t="s">
        <v>61</v>
      </c>
      <c r="K81" s="54" t="s">
        <v>49</v>
      </c>
      <c r="M81" s="50" t="s">
        <v>183</v>
      </c>
      <c r="N81" s="39" t="s">
        <v>61</v>
      </c>
      <c r="O81" s="54" t="s">
        <v>49</v>
      </c>
      <c r="Q81" s="50" t="s">
        <v>184</v>
      </c>
      <c r="R81" s="39" t="s">
        <v>61</v>
      </c>
      <c r="S81" s="54" t="s">
        <v>49</v>
      </c>
    </row>
    <row r="82" spans="1:19" ht="15.75">
      <c r="A82" s="48"/>
      <c r="B82" s="37" t="s">
        <v>63</v>
      </c>
      <c r="C82" s="40">
        <v>1914</v>
      </c>
      <c r="E82" s="48"/>
      <c r="F82" s="37" t="s">
        <v>63</v>
      </c>
      <c r="G82" s="40">
        <v>6886</v>
      </c>
      <c r="I82" s="48"/>
      <c r="J82" s="37" t="s">
        <v>63</v>
      </c>
      <c r="K82" s="40">
        <v>3502</v>
      </c>
      <c r="M82" s="48"/>
      <c r="N82" s="37" t="s">
        <v>63</v>
      </c>
      <c r="O82" s="40">
        <v>10264</v>
      </c>
      <c r="Q82" s="48"/>
      <c r="R82" s="37" t="s">
        <v>63</v>
      </c>
      <c r="S82" s="40">
        <v>4905</v>
      </c>
    </row>
    <row r="83" spans="1:19" ht="15.75">
      <c r="A83" s="48"/>
      <c r="B83" s="7" t="s">
        <v>170</v>
      </c>
      <c r="C83" s="12">
        <v>1544</v>
      </c>
      <c r="E83" s="48"/>
      <c r="F83" s="7" t="s">
        <v>170</v>
      </c>
      <c r="G83" s="12">
        <v>5571</v>
      </c>
      <c r="I83" s="48"/>
      <c r="J83" s="7" t="s">
        <v>170</v>
      </c>
      <c r="K83" s="12">
        <v>2761</v>
      </c>
      <c r="M83" s="48"/>
      <c r="N83" s="7" t="s">
        <v>170</v>
      </c>
      <c r="O83" s="12">
        <v>7993</v>
      </c>
      <c r="Q83" s="48"/>
      <c r="R83" s="7" t="s">
        <v>170</v>
      </c>
      <c r="S83" s="12">
        <v>3885</v>
      </c>
    </row>
    <row r="84" spans="1:19">
      <c r="A84" s="48"/>
      <c r="C84" s="55"/>
      <c r="E84" s="48"/>
      <c r="G84" s="55"/>
      <c r="I84" s="48"/>
      <c r="K84" s="55"/>
      <c r="M84" s="48"/>
      <c r="O84" s="55"/>
      <c r="Q84" s="48"/>
      <c r="S84" s="55"/>
    </row>
    <row r="85" spans="1:19" ht="14.65" thickBot="1">
      <c r="A85" s="48"/>
      <c r="C85" s="49"/>
      <c r="E85" s="48"/>
      <c r="G85" s="49"/>
      <c r="I85" s="48"/>
      <c r="K85" s="49"/>
      <c r="M85" s="48"/>
      <c r="O85" s="49"/>
      <c r="Q85" s="48"/>
      <c r="S85" s="49"/>
    </row>
    <row r="86" spans="1:19" ht="16.149999999999999" thickBot="1">
      <c r="A86" s="50" t="s">
        <v>178</v>
      </c>
      <c r="B86" s="39" t="s">
        <v>55</v>
      </c>
      <c r="C86" s="54" t="s">
        <v>49</v>
      </c>
      <c r="E86" s="50" t="s">
        <v>181</v>
      </c>
      <c r="F86" s="39" t="s">
        <v>55</v>
      </c>
      <c r="G86" s="54" t="s">
        <v>49</v>
      </c>
      <c r="I86" s="50" t="s">
        <v>182</v>
      </c>
      <c r="J86" s="39" t="s">
        <v>55</v>
      </c>
      <c r="K86" s="54" t="s">
        <v>49</v>
      </c>
      <c r="M86" s="50" t="s">
        <v>183</v>
      </c>
      <c r="N86" s="39" t="s">
        <v>55</v>
      </c>
      <c r="O86" s="54" t="s">
        <v>49</v>
      </c>
      <c r="Q86" s="50" t="s">
        <v>184</v>
      </c>
      <c r="R86" s="39" t="s">
        <v>55</v>
      </c>
      <c r="S86" s="54" t="s">
        <v>49</v>
      </c>
    </row>
    <row r="87" spans="1:19" ht="15.75">
      <c r="A87" s="48"/>
      <c r="B87" s="37" t="s">
        <v>57</v>
      </c>
      <c r="C87" s="32">
        <v>238</v>
      </c>
      <c r="E87" s="48"/>
      <c r="F87" s="37" t="s">
        <v>57</v>
      </c>
      <c r="G87" s="32">
        <v>828</v>
      </c>
      <c r="I87" s="48"/>
      <c r="J87" s="37" t="s">
        <v>57</v>
      </c>
      <c r="K87" s="32">
        <v>492</v>
      </c>
      <c r="M87" s="48"/>
      <c r="N87" s="37" t="s">
        <v>57</v>
      </c>
      <c r="O87" s="32">
        <v>1539</v>
      </c>
      <c r="Q87" s="48"/>
      <c r="R87" s="37" t="s">
        <v>57</v>
      </c>
      <c r="S87" s="32">
        <v>512</v>
      </c>
    </row>
    <row r="88" spans="1:19" ht="15.75">
      <c r="A88" s="48"/>
      <c r="B88" s="7" t="s">
        <v>58</v>
      </c>
      <c r="C88" s="4">
        <v>269</v>
      </c>
      <c r="E88" s="48"/>
      <c r="F88" s="7" t="s">
        <v>58</v>
      </c>
      <c r="G88" s="4">
        <v>1015</v>
      </c>
      <c r="I88" s="48"/>
      <c r="J88" s="7" t="s">
        <v>58</v>
      </c>
      <c r="K88" s="4">
        <v>456</v>
      </c>
      <c r="M88" s="48"/>
      <c r="N88" s="7" t="s">
        <v>58</v>
      </c>
      <c r="O88" s="4">
        <v>1475</v>
      </c>
      <c r="Q88" s="48"/>
      <c r="R88" s="7" t="s">
        <v>58</v>
      </c>
      <c r="S88" s="4">
        <v>650</v>
      </c>
    </row>
    <row r="89" spans="1:19" ht="15.75">
      <c r="A89" s="48"/>
      <c r="B89" s="7" t="s">
        <v>172</v>
      </c>
      <c r="C89" s="4">
        <v>564</v>
      </c>
      <c r="E89" s="48"/>
      <c r="F89" s="7" t="s">
        <v>172</v>
      </c>
      <c r="G89" s="4">
        <v>2171</v>
      </c>
      <c r="I89" s="48"/>
      <c r="J89" s="7" t="s">
        <v>172</v>
      </c>
      <c r="K89" s="4">
        <v>975</v>
      </c>
      <c r="M89" s="48"/>
      <c r="N89" s="7" t="s">
        <v>172</v>
      </c>
      <c r="O89" s="4">
        <v>3014</v>
      </c>
      <c r="Q89" s="48"/>
      <c r="R89" s="7" t="s">
        <v>172</v>
      </c>
      <c r="S89" s="4">
        <v>1642</v>
      </c>
    </row>
    <row r="90" spans="1:19" ht="15.75">
      <c r="A90" s="48"/>
      <c r="B90" s="7" t="s">
        <v>173</v>
      </c>
      <c r="C90" s="4">
        <v>581</v>
      </c>
      <c r="E90" s="48"/>
      <c r="F90" s="7" t="s">
        <v>173</v>
      </c>
      <c r="G90" s="4">
        <v>2075</v>
      </c>
      <c r="I90" s="48"/>
      <c r="J90" s="7" t="s">
        <v>173</v>
      </c>
      <c r="K90" s="4">
        <v>1117</v>
      </c>
      <c r="M90" s="48"/>
      <c r="N90" s="7" t="s">
        <v>173</v>
      </c>
      <c r="O90" s="4">
        <v>3039</v>
      </c>
      <c r="Q90" s="48"/>
      <c r="R90" s="7" t="s">
        <v>173</v>
      </c>
      <c r="S90" s="4">
        <v>1561</v>
      </c>
    </row>
    <row r="91" spans="1:19" ht="15.75">
      <c r="A91" s="48"/>
      <c r="B91" s="7" t="s">
        <v>174</v>
      </c>
      <c r="C91" s="4">
        <v>636</v>
      </c>
      <c r="E91" s="48"/>
      <c r="F91" s="7" t="s">
        <v>174</v>
      </c>
      <c r="G91" s="4">
        <v>2260</v>
      </c>
      <c r="I91" s="48"/>
      <c r="J91" s="7" t="s">
        <v>174</v>
      </c>
      <c r="K91" s="4">
        <v>1163</v>
      </c>
      <c r="M91" s="48"/>
      <c r="N91" s="7" t="s">
        <v>174</v>
      </c>
      <c r="O91" s="4">
        <v>3447</v>
      </c>
      <c r="Q91" s="48"/>
      <c r="R91" s="7" t="s">
        <v>174</v>
      </c>
      <c r="S91" s="4">
        <v>1525</v>
      </c>
    </row>
    <row r="92" spans="1:19" ht="15.75">
      <c r="A92" s="48"/>
      <c r="B92" s="7" t="s">
        <v>59</v>
      </c>
      <c r="C92" s="4">
        <v>1155</v>
      </c>
      <c r="E92" s="48"/>
      <c r="F92" s="7" t="s">
        <v>59</v>
      </c>
      <c r="G92" s="4">
        <v>4066</v>
      </c>
      <c r="I92" s="48"/>
      <c r="J92" s="7" t="s">
        <v>59</v>
      </c>
      <c r="K92" s="4">
        <v>2018</v>
      </c>
      <c r="M92" s="48"/>
      <c r="N92" s="7" t="s">
        <v>59</v>
      </c>
      <c r="O92" s="4">
        <v>5609</v>
      </c>
      <c r="Q92" s="48"/>
      <c r="R92" s="7" t="s">
        <v>59</v>
      </c>
      <c r="S92" s="4">
        <v>2786</v>
      </c>
    </row>
    <row r="93" spans="1:19" ht="15.75">
      <c r="A93" s="48"/>
      <c r="B93" s="7" t="s">
        <v>60</v>
      </c>
      <c r="C93" s="4">
        <v>15</v>
      </c>
      <c r="E93" s="48"/>
      <c r="F93" s="7" t="s">
        <v>60</v>
      </c>
      <c r="G93" s="4">
        <v>42</v>
      </c>
      <c r="I93" s="48"/>
      <c r="J93" s="7" t="s">
        <v>60</v>
      </c>
      <c r="K93" s="4">
        <v>42</v>
      </c>
      <c r="M93" s="48"/>
      <c r="N93" s="7" t="s">
        <v>60</v>
      </c>
      <c r="O93" s="4">
        <v>134</v>
      </c>
      <c r="Q93" s="48"/>
      <c r="R93" s="7" t="s">
        <v>60</v>
      </c>
      <c r="S93" s="4">
        <v>114</v>
      </c>
    </row>
    <row r="94" spans="1:19">
      <c r="A94" s="48"/>
      <c r="C94" s="56">
        <f>SUM(C87:C93)</f>
        <v>3458</v>
      </c>
      <c r="E94" s="48"/>
      <c r="G94" s="56">
        <f>SUM(G87:G93)</f>
        <v>12457</v>
      </c>
      <c r="I94" s="48"/>
      <c r="K94" s="56">
        <f>SUM(K87:K93)</f>
        <v>6263</v>
      </c>
      <c r="M94" s="48"/>
      <c r="O94" s="56">
        <f>SUM(O87:O93)</f>
        <v>18257</v>
      </c>
      <c r="Q94" s="48"/>
      <c r="S94" s="56">
        <f>SUM(S87:S93)</f>
        <v>8790</v>
      </c>
    </row>
    <row r="95" spans="1:19" ht="14.65" thickBot="1">
      <c r="A95" s="48"/>
      <c r="C95" s="56"/>
      <c r="E95" s="48"/>
      <c r="G95" s="56"/>
      <c r="I95" s="48"/>
      <c r="K95" s="56"/>
      <c r="M95" s="48"/>
      <c r="O95" s="56"/>
      <c r="Q95" s="48"/>
      <c r="S95" s="56"/>
    </row>
    <row r="96" spans="1:19" ht="16.149999999999999" thickBot="1">
      <c r="A96" s="50" t="s">
        <v>178</v>
      </c>
      <c r="B96" s="45" t="s">
        <v>185</v>
      </c>
      <c r="C96" s="57" t="s">
        <v>186</v>
      </c>
      <c r="E96" s="50" t="s">
        <v>181</v>
      </c>
      <c r="F96" s="45" t="s">
        <v>185</v>
      </c>
      <c r="G96" s="57" t="s">
        <v>186</v>
      </c>
      <c r="I96" s="50" t="s">
        <v>182</v>
      </c>
      <c r="J96" s="45" t="s">
        <v>185</v>
      </c>
      <c r="K96" s="57" t="s">
        <v>186</v>
      </c>
      <c r="M96" s="50" t="s">
        <v>183</v>
      </c>
      <c r="N96" s="45" t="s">
        <v>185</v>
      </c>
      <c r="O96" s="57" t="s">
        <v>186</v>
      </c>
      <c r="Q96" s="50" t="s">
        <v>184</v>
      </c>
      <c r="R96" s="45" t="s">
        <v>185</v>
      </c>
      <c r="S96" s="57" t="s">
        <v>186</v>
      </c>
    </row>
    <row r="97" spans="1:19">
      <c r="A97" s="48"/>
      <c r="B97" s="8">
        <v>269</v>
      </c>
      <c r="C97" s="4">
        <v>426</v>
      </c>
      <c r="E97" s="48"/>
      <c r="F97" s="8">
        <v>943</v>
      </c>
      <c r="G97" s="4">
        <v>1642</v>
      </c>
      <c r="I97" s="48"/>
      <c r="J97" s="8">
        <v>153</v>
      </c>
      <c r="K97" s="4">
        <v>763</v>
      </c>
      <c r="M97" s="48"/>
      <c r="N97" s="8">
        <v>850</v>
      </c>
      <c r="O97" s="4">
        <v>2702</v>
      </c>
      <c r="Q97" s="48"/>
      <c r="R97" s="8">
        <v>557</v>
      </c>
      <c r="S97" s="4">
        <v>1393</v>
      </c>
    </row>
    <row r="98" spans="1:19">
      <c r="A98" s="48"/>
      <c r="C98" s="56"/>
      <c r="E98" s="48"/>
      <c r="G98" s="56"/>
      <c r="I98" s="48"/>
      <c r="K98" s="56"/>
      <c r="M98" s="48"/>
      <c r="O98" s="56"/>
      <c r="Q98" s="48"/>
      <c r="S98" s="56"/>
    </row>
    <row r="99" spans="1:19">
      <c r="A99" s="48"/>
      <c r="C99" s="49"/>
      <c r="E99" s="48"/>
      <c r="G99" s="49"/>
      <c r="I99" s="48"/>
      <c r="K99" s="49"/>
      <c r="M99" s="48"/>
      <c r="O99" s="49"/>
      <c r="Q99" s="48"/>
      <c r="S99" s="49"/>
    </row>
    <row r="100" spans="1:19" ht="15.75">
      <c r="A100" s="15" t="s">
        <v>115</v>
      </c>
      <c r="B100" s="15" t="s">
        <v>116</v>
      </c>
      <c r="C100" s="15" t="s">
        <v>34</v>
      </c>
      <c r="E100" s="15" t="s">
        <v>115</v>
      </c>
      <c r="F100" s="15" t="s">
        <v>116</v>
      </c>
      <c r="G100" s="15" t="s">
        <v>34</v>
      </c>
      <c r="I100" s="15" t="s">
        <v>115</v>
      </c>
      <c r="J100" s="15" t="s">
        <v>116</v>
      </c>
      <c r="K100" s="15" t="s">
        <v>34</v>
      </c>
      <c r="M100" s="15" t="s">
        <v>115</v>
      </c>
      <c r="N100" s="15" t="s">
        <v>116</v>
      </c>
      <c r="O100" s="15" t="s">
        <v>34</v>
      </c>
      <c r="Q100" s="15" t="s">
        <v>115</v>
      </c>
      <c r="R100" s="15" t="s">
        <v>116</v>
      </c>
      <c r="S100" s="15" t="s">
        <v>34</v>
      </c>
    </row>
    <row r="101" spans="1:19">
      <c r="A101" s="8" t="s">
        <v>168</v>
      </c>
      <c r="B101" s="8" t="s">
        <v>117</v>
      </c>
      <c r="C101" s="9">
        <v>2</v>
      </c>
      <c r="E101" s="8" t="s">
        <v>168</v>
      </c>
      <c r="F101" s="8" t="s">
        <v>117</v>
      </c>
      <c r="G101" s="9">
        <v>8</v>
      </c>
      <c r="I101" s="8" t="s">
        <v>168</v>
      </c>
      <c r="J101" s="8" t="s">
        <v>117</v>
      </c>
      <c r="K101" s="9">
        <v>3</v>
      </c>
      <c r="M101" s="8" t="s">
        <v>168</v>
      </c>
      <c r="N101" s="8" t="s">
        <v>117</v>
      </c>
      <c r="O101" s="9">
        <v>7</v>
      </c>
      <c r="Q101" s="8" t="s">
        <v>168</v>
      </c>
      <c r="R101" s="8" t="s">
        <v>117</v>
      </c>
      <c r="S101" s="9">
        <v>8</v>
      </c>
    </row>
    <row r="102" spans="1:19">
      <c r="A102" s="8" t="s">
        <v>168</v>
      </c>
      <c r="B102" s="8" t="s">
        <v>118</v>
      </c>
      <c r="C102" s="9">
        <v>10</v>
      </c>
      <c r="E102" s="8" t="s">
        <v>168</v>
      </c>
      <c r="F102" s="8" t="s">
        <v>118</v>
      </c>
      <c r="G102" s="9">
        <v>40</v>
      </c>
      <c r="I102" s="8" t="s">
        <v>168</v>
      </c>
      <c r="J102" s="8" t="s">
        <v>118</v>
      </c>
      <c r="K102" s="9">
        <v>25</v>
      </c>
      <c r="M102" s="8" t="s">
        <v>168</v>
      </c>
      <c r="N102" s="8" t="s">
        <v>118</v>
      </c>
      <c r="O102" s="9">
        <v>53</v>
      </c>
      <c r="Q102" s="8" t="s">
        <v>168</v>
      </c>
      <c r="R102" s="8" t="s">
        <v>118</v>
      </c>
      <c r="S102" s="9">
        <v>37</v>
      </c>
    </row>
    <row r="103" spans="1:19">
      <c r="A103" s="8" t="s">
        <v>168</v>
      </c>
      <c r="B103" s="8" t="s">
        <v>119</v>
      </c>
      <c r="C103" s="9">
        <v>12</v>
      </c>
      <c r="E103" s="8" t="s">
        <v>168</v>
      </c>
      <c r="F103" s="8" t="s">
        <v>119</v>
      </c>
      <c r="G103" s="9">
        <v>56</v>
      </c>
      <c r="I103" s="8" t="s">
        <v>168</v>
      </c>
      <c r="J103" s="8" t="s">
        <v>119</v>
      </c>
      <c r="K103" s="9">
        <v>15</v>
      </c>
      <c r="M103" s="8" t="s">
        <v>168</v>
      </c>
      <c r="N103" s="8" t="s">
        <v>119</v>
      </c>
      <c r="O103" s="9">
        <v>42</v>
      </c>
      <c r="Q103" s="8" t="s">
        <v>168</v>
      </c>
      <c r="R103" s="8" t="s">
        <v>119</v>
      </c>
      <c r="S103" s="9">
        <v>17</v>
      </c>
    </row>
    <row r="104" spans="1:19">
      <c r="A104" s="8" t="s">
        <v>120</v>
      </c>
      <c r="B104" s="8" t="s">
        <v>117</v>
      </c>
      <c r="C104" s="9">
        <v>2</v>
      </c>
      <c r="E104" s="8" t="s">
        <v>120</v>
      </c>
      <c r="F104" s="8" t="s">
        <v>117</v>
      </c>
      <c r="G104" s="9">
        <v>3</v>
      </c>
      <c r="I104" s="8" t="s">
        <v>120</v>
      </c>
      <c r="J104" s="8" t="s">
        <v>117</v>
      </c>
      <c r="K104" s="9">
        <v>4</v>
      </c>
      <c r="M104" s="8" t="s">
        <v>120</v>
      </c>
      <c r="N104" s="8" t="s">
        <v>117</v>
      </c>
      <c r="O104" s="9">
        <v>21</v>
      </c>
      <c r="Q104" s="8" t="s">
        <v>120</v>
      </c>
      <c r="R104" s="8" t="s">
        <v>117</v>
      </c>
      <c r="S104" s="9">
        <v>6</v>
      </c>
    </row>
    <row r="105" spans="1:19">
      <c r="A105" s="8" t="s">
        <v>120</v>
      </c>
      <c r="B105" s="8" t="s">
        <v>118</v>
      </c>
      <c r="C105" s="9">
        <v>106</v>
      </c>
      <c r="E105" s="8" t="s">
        <v>120</v>
      </c>
      <c r="F105" s="8" t="s">
        <v>118</v>
      </c>
      <c r="G105" s="9">
        <v>216</v>
      </c>
      <c r="I105" s="8" t="s">
        <v>120</v>
      </c>
      <c r="J105" s="8" t="s">
        <v>118</v>
      </c>
      <c r="K105" s="9">
        <v>285</v>
      </c>
      <c r="M105" s="8" t="s">
        <v>120</v>
      </c>
      <c r="N105" s="8" t="s">
        <v>118</v>
      </c>
      <c r="O105" s="9">
        <v>931</v>
      </c>
      <c r="Q105" s="8" t="s">
        <v>120</v>
      </c>
      <c r="R105" s="8" t="s">
        <v>118</v>
      </c>
      <c r="S105" s="9">
        <v>288</v>
      </c>
    </row>
    <row r="106" spans="1:19">
      <c r="A106" s="8" t="s">
        <v>120</v>
      </c>
      <c r="B106" s="8" t="s">
        <v>119</v>
      </c>
      <c r="C106" s="9">
        <v>109</v>
      </c>
      <c r="E106" s="8" t="s">
        <v>120</v>
      </c>
      <c r="F106" s="8" t="s">
        <v>119</v>
      </c>
      <c r="G106" s="9">
        <v>211</v>
      </c>
      <c r="I106" s="8" t="s">
        <v>120</v>
      </c>
      <c r="J106" s="8" t="s">
        <v>119</v>
      </c>
      <c r="K106" s="9">
        <v>181</v>
      </c>
      <c r="M106" s="8" t="s">
        <v>120</v>
      </c>
      <c r="N106" s="8" t="s">
        <v>119</v>
      </c>
      <c r="O106" s="9">
        <v>827</v>
      </c>
      <c r="Q106" s="8" t="s">
        <v>120</v>
      </c>
      <c r="R106" s="8" t="s">
        <v>119</v>
      </c>
      <c r="S106" s="9">
        <v>339</v>
      </c>
    </row>
    <row r="107" spans="1:19">
      <c r="A107" s="8" t="s">
        <v>121</v>
      </c>
      <c r="B107" s="8" t="s">
        <v>117</v>
      </c>
      <c r="C107" s="9">
        <v>3</v>
      </c>
      <c r="E107" s="8" t="s">
        <v>121</v>
      </c>
      <c r="F107" s="8" t="s">
        <v>117</v>
      </c>
      <c r="G107" s="9">
        <v>3</v>
      </c>
      <c r="I107" s="8" t="s">
        <v>121</v>
      </c>
      <c r="J107" s="8" t="s">
        <v>117</v>
      </c>
      <c r="K107" s="9">
        <v>1</v>
      </c>
      <c r="M107" s="8" t="s">
        <v>121</v>
      </c>
      <c r="N107" s="8" t="s">
        <v>117</v>
      </c>
      <c r="O107" s="9">
        <v>10</v>
      </c>
      <c r="Q107" s="8" t="s">
        <v>121</v>
      </c>
      <c r="R107" s="8" t="s">
        <v>117</v>
      </c>
      <c r="S107" s="9"/>
    </row>
    <row r="108" spans="1:19">
      <c r="A108" s="8" t="s">
        <v>121</v>
      </c>
      <c r="B108" s="8" t="s">
        <v>118</v>
      </c>
      <c r="C108" s="9">
        <v>6</v>
      </c>
      <c r="E108" s="8" t="s">
        <v>121</v>
      </c>
      <c r="F108" s="8" t="s">
        <v>118</v>
      </c>
      <c r="G108" s="9">
        <v>72</v>
      </c>
      <c r="I108" s="8" t="s">
        <v>121</v>
      </c>
      <c r="J108" s="8" t="s">
        <v>118</v>
      </c>
      <c r="K108" s="9">
        <v>24</v>
      </c>
      <c r="M108" s="8" t="s">
        <v>121</v>
      </c>
      <c r="N108" s="8" t="s">
        <v>118</v>
      </c>
      <c r="O108" s="9">
        <v>215</v>
      </c>
      <c r="Q108" s="8" t="s">
        <v>121</v>
      </c>
      <c r="R108" s="8" t="s">
        <v>118</v>
      </c>
      <c r="S108" s="9">
        <v>21</v>
      </c>
    </row>
    <row r="109" spans="1:19">
      <c r="A109" s="8" t="s">
        <v>121</v>
      </c>
      <c r="B109" s="8" t="s">
        <v>119</v>
      </c>
      <c r="C109" s="9">
        <v>10</v>
      </c>
      <c r="E109" s="8" t="s">
        <v>121</v>
      </c>
      <c r="F109" s="8" t="s">
        <v>119</v>
      </c>
      <c r="G109" s="9">
        <v>44</v>
      </c>
      <c r="I109" s="8" t="s">
        <v>121</v>
      </c>
      <c r="J109" s="8" t="s">
        <v>119</v>
      </c>
      <c r="K109" s="9">
        <v>22</v>
      </c>
      <c r="M109" s="8" t="s">
        <v>121</v>
      </c>
      <c r="N109" s="8" t="s">
        <v>119</v>
      </c>
      <c r="O109" s="9">
        <v>193</v>
      </c>
      <c r="Q109" s="8" t="s">
        <v>121</v>
      </c>
      <c r="R109" s="8" t="s">
        <v>119</v>
      </c>
      <c r="S109" s="9">
        <v>16</v>
      </c>
    </row>
    <row r="110" spans="1:19">
      <c r="A110" s="8" t="s">
        <v>123</v>
      </c>
      <c r="B110" s="8" t="s">
        <v>117</v>
      </c>
      <c r="C110" s="9">
        <v>108</v>
      </c>
      <c r="E110" s="8" t="s">
        <v>122</v>
      </c>
      <c r="F110" s="8" t="s">
        <v>117</v>
      </c>
      <c r="G110" s="9">
        <v>2</v>
      </c>
      <c r="I110" s="8" t="s">
        <v>122</v>
      </c>
      <c r="J110" s="8" t="s">
        <v>117</v>
      </c>
      <c r="K110" s="9">
        <v>1</v>
      </c>
      <c r="M110" s="8" t="s">
        <v>122</v>
      </c>
      <c r="N110" s="8" t="s">
        <v>117</v>
      </c>
      <c r="O110" s="9">
        <v>3</v>
      </c>
      <c r="Q110" s="8" t="s">
        <v>122</v>
      </c>
      <c r="R110" s="8" t="s">
        <v>117</v>
      </c>
      <c r="S110" s="9"/>
    </row>
    <row r="111" spans="1:19">
      <c r="A111" s="8" t="s">
        <v>123</v>
      </c>
      <c r="B111" s="8" t="s">
        <v>118</v>
      </c>
      <c r="C111" s="9">
        <v>848</v>
      </c>
      <c r="E111" s="8" t="s">
        <v>122</v>
      </c>
      <c r="F111" s="8" t="s">
        <v>118</v>
      </c>
      <c r="G111" s="9">
        <v>6</v>
      </c>
      <c r="I111" s="8" t="s">
        <v>122</v>
      </c>
      <c r="J111" s="8" t="s">
        <v>118</v>
      </c>
      <c r="K111" s="9">
        <v>2</v>
      </c>
      <c r="M111" s="8" t="s">
        <v>122</v>
      </c>
      <c r="N111" s="8" t="s">
        <v>118</v>
      </c>
      <c r="O111" s="9">
        <v>11</v>
      </c>
      <c r="Q111" s="8" t="s">
        <v>122</v>
      </c>
      <c r="R111" s="8" t="s">
        <v>118</v>
      </c>
      <c r="S111" s="9">
        <v>2</v>
      </c>
    </row>
    <row r="112" spans="1:19">
      <c r="A112" s="8" t="s">
        <v>123</v>
      </c>
      <c r="B112" s="8" t="s">
        <v>119</v>
      </c>
      <c r="C112" s="9">
        <v>25</v>
      </c>
      <c r="E112" s="8" t="s">
        <v>122</v>
      </c>
      <c r="F112" s="8" t="s">
        <v>119</v>
      </c>
      <c r="G112" s="9">
        <v>7</v>
      </c>
      <c r="I112" s="8" t="s">
        <v>122</v>
      </c>
      <c r="J112" s="8" t="s">
        <v>119</v>
      </c>
      <c r="K112" s="9">
        <v>4</v>
      </c>
      <c r="M112" s="8" t="s">
        <v>122</v>
      </c>
      <c r="N112" s="8" t="s">
        <v>119</v>
      </c>
      <c r="O112" s="9">
        <v>11</v>
      </c>
      <c r="Q112" s="8" t="s">
        <v>122</v>
      </c>
      <c r="R112" s="8" t="s">
        <v>119</v>
      </c>
      <c r="S112" s="9">
        <v>2</v>
      </c>
    </row>
    <row r="113" spans="1:19">
      <c r="A113" s="8" t="s">
        <v>124</v>
      </c>
      <c r="B113" s="8" t="s">
        <v>117</v>
      </c>
      <c r="C113" s="9">
        <v>123</v>
      </c>
      <c r="E113" s="8" t="s">
        <v>123</v>
      </c>
      <c r="F113" s="8" t="s">
        <v>117</v>
      </c>
      <c r="G113" s="9">
        <v>101</v>
      </c>
      <c r="I113" s="8" t="s">
        <v>123</v>
      </c>
      <c r="J113" s="8" t="s">
        <v>117</v>
      </c>
      <c r="K113" s="9">
        <v>73</v>
      </c>
      <c r="M113" s="8" t="s">
        <v>123</v>
      </c>
      <c r="N113" s="8" t="s">
        <v>117</v>
      </c>
      <c r="O113" s="9">
        <v>235</v>
      </c>
      <c r="Q113" s="8" t="s">
        <v>123</v>
      </c>
      <c r="R113" s="8" t="s">
        <v>117</v>
      </c>
      <c r="S113" s="9">
        <v>78</v>
      </c>
    </row>
    <row r="114" spans="1:19">
      <c r="A114" s="8" t="s">
        <v>124</v>
      </c>
      <c r="B114" s="8" t="s">
        <v>118</v>
      </c>
      <c r="C114" s="9">
        <v>21</v>
      </c>
      <c r="E114" s="8" t="s">
        <v>123</v>
      </c>
      <c r="F114" s="8" t="s">
        <v>118</v>
      </c>
      <c r="G114" s="9">
        <v>3623</v>
      </c>
      <c r="I114" s="8" t="s">
        <v>123</v>
      </c>
      <c r="J114" s="8" t="s">
        <v>118</v>
      </c>
      <c r="K114" s="9">
        <v>2125</v>
      </c>
      <c r="M114" s="8" t="s">
        <v>123</v>
      </c>
      <c r="N114" s="8" t="s">
        <v>118</v>
      </c>
      <c r="O114" s="9">
        <v>5937</v>
      </c>
      <c r="Q114" s="8" t="s">
        <v>123</v>
      </c>
      <c r="R114" s="8" t="s">
        <v>118</v>
      </c>
      <c r="S114" s="9">
        <v>2424</v>
      </c>
    </row>
    <row r="115" spans="1:19">
      <c r="A115" s="8" t="s">
        <v>124</v>
      </c>
      <c r="B115" s="8" t="s">
        <v>119</v>
      </c>
      <c r="C115" s="9">
        <v>19</v>
      </c>
      <c r="E115" s="8" t="s">
        <v>123</v>
      </c>
      <c r="F115" s="8" t="s">
        <v>119</v>
      </c>
      <c r="G115" s="9">
        <v>121</v>
      </c>
      <c r="I115" s="8" t="s">
        <v>123</v>
      </c>
      <c r="J115" s="8" t="s">
        <v>119</v>
      </c>
      <c r="K115" s="9">
        <v>38</v>
      </c>
      <c r="M115" s="8" t="s">
        <v>123</v>
      </c>
      <c r="N115" s="8" t="s">
        <v>119</v>
      </c>
      <c r="O115" s="9">
        <v>177</v>
      </c>
      <c r="Q115" s="8" t="s">
        <v>123</v>
      </c>
      <c r="R115" s="8" t="s">
        <v>119</v>
      </c>
      <c r="S115" s="9">
        <v>83</v>
      </c>
    </row>
    <row r="116" spans="1:19">
      <c r="A116" s="8" t="s">
        <v>125</v>
      </c>
      <c r="B116" s="8" t="s">
        <v>117</v>
      </c>
      <c r="C116" s="9">
        <v>3</v>
      </c>
      <c r="E116" s="8" t="s">
        <v>124</v>
      </c>
      <c r="F116" s="8" t="s">
        <v>117</v>
      </c>
      <c r="G116" s="9">
        <v>101</v>
      </c>
      <c r="I116" s="8" t="s">
        <v>124</v>
      </c>
      <c r="J116" s="8" t="s">
        <v>117</v>
      </c>
      <c r="K116" s="9">
        <v>66</v>
      </c>
      <c r="M116" s="8" t="s">
        <v>124</v>
      </c>
      <c r="N116" s="8" t="s">
        <v>117</v>
      </c>
      <c r="O116" s="9">
        <v>212</v>
      </c>
      <c r="Q116" s="8" t="s">
        <v>124</v>
      </c>
      <c r="R116" s="8" t="s">
        <v>117</v>
      </c>
      <c r="S116" s="9">
        <v>111</v>
      </c>
    </row>
    <row r="117" spans="1:19">
      <c r="A117" s="8" t="s">
        <v>125</v>
      </c>
      <c r="B117" s="8" t="s">
        <v>118</v>
      </c>
      <c r="C117" s="9">
        <v>19</v>
      </c>
      <c r="E117" s="8" t="s">
        <v>124</v>
      </c>
      <c r="F117" s="8" t="s">
        <v>118</v>
      </c>
      <c r="G117" s="9">
        <v>82</v>
      </c>
      <c r="I117" s="8" t="s">
        <v>124</v>
      </c>
      <c r="J117" s="8" t="s">
        <v>118</v>
      </c>
      <c r="K117" s="9">
        <v>31</v>
      </c>
      <c r="M117" s="8" t="s">
        <v>124</v>
      </c>
      <c r="N117" s="8" t="s">
        <v>118</v>
      </c>
      <c r="O117" s="9">
        <v>152</v>
      </c>
      <c r="Q117" s="8" t="s">
        <v>124</v>
      </c>
      <c r="R117" s="8" t="s">
        <v>118</v>
      </c>
      <c r="S117" s="9">
        <v>44</v>
      </c>
    </row>
    <row r="118" spans="1:19">
      <c r="A118" s="8" t="s">
        <v>125</v>
      </c>
      <c r="B118" s="8" t="s">
        <v>119</v>
      </c>
      <c r="C118" s="9">
        <v>17</v>
      </c>
      <c r="E118" s="8" t="s">
        <v>124</v>
      </c>
      <c r="F118" s="8" t="s">
        <v>119</v>
      </c>
      <c r="G118" s="9">
        <v>76</v>
      </c>
      <c r="I118" s="8" t="s">
        <v>124</v>
      </c>
      <c r="J118" s="8" t="s">
        <v>119</v>
      </c>
      <c r="K118" s="9">
        <v>22</v>
      </c>
      <c r="M118" s="8" t="s">
        <v>124</v>
      </c>
      <c r="N118" s="8" t="s">
        <v>119</v>
      </c>
      <c r="O118" s="9">
        <v>105</v>
      </c>
      <c r="Q118" s="8" t="s">
        <v>124</v>
      </c>
      <c r="R118" s="8" t="s">
        <v>119</v>
      </c>
      <c r="S118" s="9">
        <v>40</v>
      </c>
    </row>
    <row r="119" spans="1:19">
      <c r="A119" s="8" t="s">
        <v>126</v>
      </c>
      <c r="B119" s="8" t="s">
        <v>117</v>
      </c>
      <c r="C119" s="9">
        <v>147</v>
      </c>
      <c r="E119" s="8" t="s">
        <v>125</v>
      </c>
      <c r="F119" s="8" t="s">
        <v>117</v>
      </c>
      <c r="G119" s="9">
        <v>3</v>
      </c>
      <c r="I119" s="8" t="s">
        <v>125</v>
      </c>
      <c r="J119" s="8" t="s">
        <v>117</v>
      </c>
      <c r="K119" s="9">
        <v>6</v>
      </c>
      <c r="M119" s="8" t="s">
        <v>125</v>
      </c>
      <c r="N119" s="8" t="s">
        <v>117</v>
      </c>
      <c r="O119" s="9">
        <v>12</v>
      </c>
      <c r="Q119" s="8" t="s">
        <v>125</v>
      </c>
      <c r="R119" s="8" t="s">
        <v>117</v>
      </c>
      <c r="S119" s="9"/>
    </row>
    <row r="120" spans="1:19">
      <c r="A120" s="8" t="s">
        <v>126</v>
      </c>
      <c r="B120" s="8" t="s">
        <v>118</v>
      </c>
      <c r="C120" s="9">
        <v>1137</v>
      </c>
      <c r="E120" s="8" t="s">
        <v>125</v>
      </c>
      <c r="F120" s="8" t="s">
        <v>118</v>
      </c>
      <c r="G120" s="9">
        <v>56</v>
      </c>
      <c r="I120" s="8" t="s">
        <v>125</v>
      </c>
      <c r="J120" s="8" t="s">
        <v>118</v>
      </c>
      <c r="K120" s="9">
        <v>60</v>
      </c>
      <c r="M120" s="8" t="s">
        <v>125</v>
      </c>
      <c r="N120" s="8" t="s">
        <v>118</v>
      </c>
      <c r="O120" s="9">
        <v>180</v>
      </c>
      <c r="Q120" s="8" t="s">
        <v>125</v>
      </c>
      <c r="R120" s="8" t="s">
        <v>118</v>
      </c>
      <c r="S120" s="9">
        <v>31</v>
      </c>
    </row>
    <row r="121" spans="1:19">
      <c r="A121" s="8" t="s">
        <v>126</v>
      </c>
      <c r="B121" s="8" t="s">
        <v>119</v>
      </c>
      <c r="C121" s="9">
        <v>731</v>
      </c>
      <c r="E121" s="8" t="s">
        <v>125</v>
      </c>
      <c r="F121" s="8" t="s">
        <v>119</v>
      </c>
      <c r="G121" s="9">
        <v>64</v>
      </c>
      <c r="I121" s="8" t="s">
        <v>125</v>
      </c>
      <c r="J121" s="8" t="s">
        <v>119</v>
      </c>
      <c r="K121" s="9">
        <v>47</v>
      </c>
      <c r="M121" s="8" t="s">
        <v>125</v>
      </c>
      <c r="N121" s="8" t="s">
        <v>119</v>
      </c>
      <c r="O121" s="9">
        <v>172</v>
      </c>
      <c r="Q121" s="8" t="s">
        <v>125</v>
      </c>
      <c r="R121" s="8" t="s">
        <v>119</v>
      </c>
      <c r="S121" s="9">
        <v>33</v>
      </c>
    </row>
    <row r="122" spans="1:19">
      <c r="A122" s="13" t="s">
        <v>154</v>
      </c>
      <c r="B122" s="13"/>
      <c r="C122" s="13"/>
      <c r="E122" s="8" t="s">
        <v>126</v>
      </c>
      <c r="F122" s="8" t="s">
        <v>117</v>
      </c>
      <c r="G122" s="9">
        <v>135</v>
      </c>
      <c r="I122" s="8" t="s">
        <v>126</v>
      </c>
      <c r="J122" s="8" t="s">
        <v>117</v>
      </c>
      <c r="K122" s="9">
        <v>57</v>
      </c>
      <c r="M122" s="8" t="s">
        <v>126</v>
      </c>
      <c r="N122" s="8" t="s">
        <v>117</v>
      </c>
      <c r="O122" s="9">
        <v>230</v>
      </c>
      <c r="Q122" s="8" t="s">
        <v>126</v>
      </c>
      <c r="R122" s="8" t="s">
        <v>117</v>
      </c>
      <c r="S122" s="9">
        <v>106</v>
      </c>
    </row>
    <row r="123" spans="1:19">
      <c r="A123" s="48"/>
      <c r="C123" s="55">
        <f>SUM(C101:C122)</f>
        <v>3458</v>
      </c>
      <c r="E123" s="8" t="s">
        <v>126</v>
      </c>
      <c r="F123" s="8" t="s">
        <v>118</v>
      </c>
      <c r="G123" s="9">
        <v>4107</v>
      </c>
      <c r="I123" s="8" t="s">
        <v>126</v>
      </c>
      <c r="J123" s="8" t="s">
        <v>118</v>
      </c>
      <c r="K123" s="9">
        <v>1935</v>
      </c>
      <c r="M123" s="8" t="s">
        <v>126</v>
      </c>
      <c r="N123" s="8" t="s">
        <v>118</v>
      </c>
      <c r="O123" s="9">
        <v>5135</v>
      </c>
      <c r="Q123" s="8" t="s">
        <v>126</v>
      </c>
      <c r="R123" s="8" t="s">
        <v>118</v>
      </c>
      <c r="S123" s="9">
        <v>3151</v>
      </c>
    </row>
    <row r="124" spans="1:19">
      <c r="A124" s="58"/>
      <c r="B124" s="59"/>
      <c r="C124" s="60"/>
      <c r="E124" s="8" t="s">
        <v>126</v>
      </c>
      <c r="F124" s="8" t="s">
        <v>119</v>
      </c>
      <c r="G124" s="9">
        <v>3320</v>
      </c>
      <c r="I124" s="8" t="s">
        <v>126</v>
      </c>
      <c r="J124" s="8" t="s">
        <v>119</v>
      </c>
      <c r="K124" s="9">
        <v>1236</v>
      </c>
      <c r="M124" s="8" t="s">
        <v>126</v>
      </c>
      <c r="N124" s="8" t="s">
        <v>119</v>
      </c>
      <c r="O124" s="9">
        <v>3386</v>
      </c>
      <c r="Q124" s="8" t="s">
        <v>126</v>
      </c>
      <c r="R124" s="8" t="s">
        <v>119</v>
      </c>
      <c r="S124" s="9">
        <v>1953</v>
      </c>
    </row>
    <row r="125" spans="1:19">
      <c r="E125" s="13" t="s">
        <v>154</v>
      </c>
      <c r="F125" s="13"/>
      <c r="G125" s="13"/>
      <c r="I125" s="13" t="s">
        <v>154</v>
      </c>
      <c r="J125" s="13"/>
      <c r="K125" s="13"/>
      <c r="M125" s="13" t="s">
        <v>154</v>
      </c>
      <c r="N125" s="13"/>
      <c r="O125" s="13"/>
      <c r="Q125" s="13" t="s">
        <v>154</v>
      </c>
      <c r="R125" s="13"/>
      <c r="S125" s="13"/>
    </row>
    <row r="126" spans="1:19">
      <c r="E126" s="48"/>
      <c r="G126" s="55">
        <f>SUM(G101:G125)</f>
        <v>12457</v>
      </c>
      <c r="I126" s="48"/>
      <c r="K126" s="55">
        <f>SUM(K101:K125)</f>
        <v>6263</v>
      </c>
      <c r="M126" s="48"/>
      <c r="O126" s="55">
        <f>SUM(O101:O125)</f>
        <v>18257</v>
      </c>
      <c r="Q126" s="48"/>
      <c r="S126" s="55">
        <f>SUM(S101:S125)</f>
        <v>8790</v>
      </c>
    </row>
    <row r="127" spans="1:19">
      <c r="E127" s="58"/>
      <c r="F127" s="59"/>
      <c r="G127" s="60"/>
      <c r="I127" s="58"/>
      <c r="J127" s="59"/>
      <c r="K127" s="60"/>
      <c r="M127" s="58"/>
      <c r="N127" s="59"/>
      <c r="O127" s="60"/>
      <c r="Q127" s="58"/>
      <c r="R127" s="59"/>
      <c r="S127" s="60"/>
    </row>
  </sheetData>
  <mergeCells count="22">
    <mergeCell ref="B66:C66"/>
    <mergeCell ref="B67:C67"/>
    <mergeCell ref="F66:G66"/>
    <mergeCell ref="F67:G67"/>
    <mergeCell ref="J66:K66"/>
    <mergeCell ref="J67:K67"/>
    <mergeCell ref="N66:O66"/>
    <mergeCell ref="N67:O67"/>
    <mergeCell ref="R66:S66"/>
    <mergeCell ref="R67:S67"/>
    <mergeCell ref="R1:S1"/>
    <mergeCell ref="R2:S2"/>
    <mergeCell ref="V1:W1"/>
    <mergeCell ref="V2:W2"/>
    <mergeCell ref="B1:C1"/>
    <mergeCell ref="B2:C2"/>
    <mergeCell ref="F1:G1"/>
    <mergeCell ref="F2:G2"/>
    <mergeCell ref="J1:K1"/>
    <mergeCell ref="J2:K2"/>
    <mergeCell ref="N1:O1"/>
    <mergeCell ref="N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8959-B05A-43E3-9663-7494D123CB8C}">
  <dimension ref="A1:AA86"/>
  <sheetViews>
    <sheetView tabSelected="1" workbookViewId="0"/>
  </sheetViews>
  <sheetFormatPr defaultRowHeight="14.25"/>
  <cols>
    <col min="2" max="2" width="9" customWidth="1"/>
    <col min="5" max="5" width="35.73046875" customWidth="1"/>
  </cols>
  <sheetData>
    <row r="1" spans="1:27" ht="23.25" customHeight="1">
      <c r="A1" s="151"/>
      <c r="B1" s="152" t="s">
        <v>30</v>
      </c>
      <c r="C1" s="151"/>
      <c r="D1" s="153"/>
      <c r="E1" s="153"/>
      <c r="F1" s="1"/>
      <c r="G1" s="1"/>
      <c r="H1" s="1"/>
      <c r="I1" s="1"/>
      <c r="J1" s="1"/>
      <c r="K1" s="1"/>
      <c r="L1" s="1"/>
      <c r="M1" s="1"/>
      <c r="N1" s="1"/>
      <c r="O1" s="1"/>
      <c r="P1" s="1"/>
      <c r="Q1" s="1"/>
      <c r="R1" s="1"/>
      <c r="S1" s="1"/>
      <c r="T1" s="1"/>
      <c r="U1" s="1"/>
      <c r="V1" s="1"/>
      <c r="W1" s="1"/>
      <c r="X1" s="1"/>
      <c r="Y1" s="1"/>
      <c r="Z1" s="1"/>
      <c r="AA1" s="1"/>
    </row>
    <row r="2" spans="1:27" ht="15.75">
      <c r="A2" s="113" t="s">
        <v>0</v>
      </c>
      <c r="B2" s="320" t="s">
        <v>288</v>
      </c>
      <c r="C2" s="320"/>
      <c r="D2" s="320"/>
      <c r="E2" s="320"/>
      <c r="F2" s="1"/>
      <c r="G2" s="1"/>
      <c r="H2" s="1"/>
      <c r="I2" s="1"/>
      <c r="J2" s="1"/>
      <c r="K2" s="1"/>
      <c r="L2" s="1"/>
      <c r="M2" s="1"/>
      <c r="N2" s="1"/>
      <c r="O2" s="1"/>
      <c r="P2" s="1"/>
      <c r="Q2" s="1"/>
      <c r="R2" s="1"/>
      <c r="S2" s="1"/>
      <c r="T2" s="1"/>
      <c r="U2" s="1"/>
      <c r="V2" s="1"/>
      <c r="W2" s="1"/>
      <c r="X2" s="1"/>
      <c r="Y2" s="1"/>
      <c r="Z2" s="1"/>
      <c r="AA2" s="1"/>
    </row>
    <row r="3" spans="1:27" ht="15.75">
      <c r="A3" s="113" t="s">
        <v>1</v>
      </c>
      <c r="B3" s="320" t="s">
        <v>289</v>
      </c>
      <c r="C3" s="320"/>
      <c r="D3" s="320"/>
      <c r="E3" s="320"/>
      <c r="F3" s="1"/>
      <c r="G3" s="1"/>
      <c r="H3" s="1"/>
      <c r="I3" s="1"/>
      <c r="J3" s="1"/>
      <c r="K3" s="1"/>
      <c r="L3" s="1"/>
      <c r="M3" s="1"/>
      <c r="N3" s="1"/>
      <c r="O3" s="1"/>
      <c r="P3" s="1"/>
      <c r="Q3" s="1"/>
      <c r="R3" s="1"/>
      <c r="S3" s="1"/>
      <c r="T3" s="1"/>
      <c r="U3" s="1"/>
      <c r="V3" s="1"/>
      <c r="W3" s="1"/>
      <c r="X3" s="1"/>
      <c r="Y3" s="1"/>
      <c r="Z3" s="1"/>
      <c r="AA3" s="1"/>
    </row>
    <row r="4" spans="1:27" ht="15.75">
      <c r="A4" s="113" t="s">
        <v>3</v>
      </c>
      <c r="B4" s="320" t="s">
        <v>378</v>
      </c>
      <c r="C4" s="320"/>
      <c r="D4" s="320"/>
      <c r="E4" s="320"/>
      <c r="F4" s="1"/>
      <c r="G4" s="1"/>
      <c r="H4" s="1"/>
      <c r="I4" s="1"/>
      <c r="J4" s="1"/>
      <c r="K4" s="1"/>
      <c r="L4" s="1"/>
      <c r="M4" s="1"/>
      <c r="N4" s="1"/>
      <c r="O4" s="1"/>
      <c r="P4" s="1"/>
      <c r="Q4" s="1"/>
      <c r="R4" s="1"/>
      <c r="S4" s="1"/>
      <c r="T4" s="1"/>
      <c r="U4" s="1"/>
      <c r="V4" s="1"/>
      <c r="W4" s="1"/>
      <c r="X4" s="1"/>
      <c r="Y4" s="1"/>
      <c r="Z4" s="1"/>
      <c r="AA4" s="1"/>
    </row>
    <row r="5" spans="1:27" ht="15.75">
      <c r="A5" s="113" t="s">
        <v>5</v>
      </c>
      <c r="B5" s="320" t="s">
        <v>303</v>
      </c>
      <c r="C5" s="320"/>
      <c r="D5" s="320"/>
      <c r="E5" s="320"/>
      <c r="F5" s="1"/>
      <c r="G5" s="1"/>
      <c r="H5" s="1"/>
      <c r="I5" s="1"/>
      <c r="J5" s="1"/>
      <c r="K5" s="1"/>
      <c r="L5" s="1"/>
      <c r="M5" s="1"/>
      <c r="N5" s="1"/>
      <c r="O5" s="1"/>
      <c r="P5" s="1"/>
      <c r="Q5" s="1"/>
      <c r="R5" s="1"/>
      <c r="S5" s="1"/>
      <c r="T5" s="1"/>
      <c r="U5" s="1"/>
      <c r="V5" s="1"/>
      <c r="W5" s="1"/>
      <c r="X5" s="1"/>
      <c r="Y5" s="1"/>
      <c r="Z5" s="1"/>
      <c r="AA5" s="1"/>
    </row>
    <row r="6" spans="1:27" ht="15.75">
      <c r="A6" s="113" t="s">
        <v>7</v>
      </c>
      <c r="B6" s="320" t="s">
        <v>255</v>
      </c>
      <c r="C6" s="320"/>
      <c r="D6" s="320"/>
      <c r="E6" s="320"/>
      <c r="F6" s="1"/>
      <c r="G6" s="1"/>
      <c r="H6" s="1"/>
      <c r="I6" s="1"/>
      <c r="J6" s="1"/>
      <c r="K6" s="1"/>
      <c r="L6" s="1"/>
      <c r="M6" s="1"/>
      <c r="N6" s="1"/>
      <c r="O6" s="1"/>
      <c r="P6" s="1"/>
      <c r="Q6" s="1"/>
      <c r="R6" s="1"/>
      <c r="S6" s="1"/>
      <c r="T6" s="1"/>
      <c r="U6" s="1"/>
      <c r="V6" s="1"/>
      <c r="W6" s="1"/>
      <c r="X6" s="1"/>
      <c r="Y6" s="1"/>
      <c r="Z6" s="1"/>
      <c r="AA6" s="1"/>
    </row>
    <row r="7" spans="1:27" ht="15.75">
      <c r="A7" s="113" t="s">
        <v>8</v>
      </c>
      <c r="B7" s="320" t="s">
        <v>280</v>
      </c>
      <c r="C7" s="320"/>
      <c r="D7" s="320"/>
      <c r="E7" s="320"/>
      <c r="F7" s="1"/>
      <c r="G7" s="1"/>
      <c r="H7" s="1"/>
      <c r="I7" s="1"/>
      <c r="J7" s="1"/>
      <c r="K7" s="1"/>
      <c r="L7" s="1"/>
      <c r="M7" s="1"/>
      <c r="N7" s="1"/>
      <c r="O7" s="1"/>
      <c r="P7" s="1"/>
      <c r="Q7" s="1"/>
      <c r="R7" s="1"/>
      <c r="S7" s="1"/>
      <c r="T7" s="1"/>
      <c r="U7" s="1"/>
      <c r="V7" s="1"/>
      <c r="W7" s="1"/>
      <c r="X7" s="1"/>
      <c r="Y7" s="1"/>
      <c r="Z7" s="1"/>
      <c r="AA7" s="1"/>
    </row>
    <row r="8" spans="1:27" ht="15.75">
      <c r="A8" s="113" t="s">
        <v>10</v>
      </c>
      <c r="B8" s="320" t="s">
        <v>301</v>
      </c>
      <c r="C8" s="320"/>
      <c r="D8" s="320"/>
      <c r="E8" s="320"/>
      <c r="F8" s="1"/>
      <c r="G8" s="1"/>
      <c r="H8" s="1"/>
      <c r="I8" s="1"/>
      <c r="J8" s="1"/>
      <c r="K8" s="1"/>
      <c r="L8" s="1"/>
      <c r="M8" s="1"/>
      <c r="N8" s="1"/>
      <c r="O8" s="1"/>
      <c r="P8" s="1"/>
      <c r="Q8" s="1"/>
      <c r="R8" s="1"/>
      <c r="S8" s="1"/>
      <c r="T8" s="1"/>
      <c r="U8" s="1"/>
      <c r="V8" s="1"/>
      <c r="W8" s="1"/>
      <c r="X8" s="1"/>
      <c r="Y8" s="1"/>
      <c r="Z8" s="1"/>
      <c r="AA8" s="1"/>
    </row>
    <row r="9" spans="1:27" ht="15.75">
      <c r="A9" s="113" t="s">
        <v>11</v>
      </c>
      <c r="B9" s="149" t="s">
        <v>298</v>
      </c>
      <c r="C9" s="128"/>
      <c r="D9" s="128"/>
      <c r="E9" s="128"/>
      <c r="F9" s="1"/>
      <c r="G9" s="1"/>
      <c r="H9" s="1"/>
      <c r="I9" s="1"/>
      <c r="J9" s="1"/>
      <c r="K9" s="1"/>
      <c r="L9" s="1"/>
      <c r="M9" s="1"/>
      <c r="N9" s="1"/>
      <c r="O9" s="1"/>
      <c r="P9" s="1"/>
      <c r="Q9" s="1"/>
      <c r="R9" s="1"/>
      <c r="S9" s="1"/>
      <c r="T9" s="1"/>
      <c r="U9" s="1"/>
      <c r="V9" s="1"/>
      <c r="W9" s="1"/>
      <c r="X9" s="1"/>
      <c r="Y9" s="1"/>
      <c r="Z9" s="1"/>
      <c r="AA9" s="1"/>
    </row>
    <row r="10" spans="1:27" ht="15.75">
      <c r="A10" s="113" t="s">
        <v>12</v>
      </c>
      <c r="B10" s="320" t="s">
        <v>382</v>
      </c>
      <c r="C10" s="320"/>
      <c r="D10" s="320"/>
      <c r="E10" s="320"/>
      <c r="F10" s="1"/>
      <c r="G10" s="1"/>
      <c r="H10" s="1"/>
      <c r="I10" s="1"/>
      <c r="J10" s="1"/>
      <c r="K10" s="1"/>
      <c r="L10" s="1"/>
      <c r="M10" s="1"/>
      <c r="N10" s="1"/>
      <c r="O10" s="1"/>
      <c r="P10" s="1"/>
      <c r="Q10" s="1"/>
      <c r="R10" s="1"/>
      <c r="S10" s="1"/>
      <c r="T10" s="1"/>
      <c r="U10" s="1"/>
      <c r="V10" s="1"/>
      <c r="W10" s="1"/>
      <c r="X10" s="1"/>
      <c r="Y10" s="1"/>
      <c r="Z10" s="1"/>
      <c r="AA10" s="1"/>
    </row>
    <row r="11" spans="1:27" ht="15.75">
      <c r="A11" s="113" t="s">
        <v>14</v>
      </c>
      <c r="B11" s="320" t="s">
        <v>383</v>
      </c>
      <c r="C11" s="320"/>
      <c r="D11" s="320"/>
      <c r="E11" s="320"/>
      <c r="F11" s="1"/>
      <c r="G11" s="1"/>
      <c r="H11" s="1"/>
      <c r="I11" s="1"/>
      <c r="J11" s="1"/>
      <c r="K11" s="1"/>
      <c r="L11" s="1"/>
      <c r="M11" s="1"/>
      <c r="N11" s="1"/>
      <c r="O11" s="1"/>
      <c r="P11" s="1"/>
      <c r="Q11" s="1"/>
      <c r="R11" s="1"/>
      <c r="S11" s="1"/>
      <c r="T11" s="1"/>
      <c r="U11" s="1"/>
      <c r="V11" s="1"/>
      <c r="W11" s="1"/>
      <c r="X11" s="1"/>
      <c r="Y11" s="1"/>
      <c r="Z11" s="1"/>
      <c r="AA11" s="1"/>
    </row>
    <row r="12" spans="1:27" ht="15.75">
      <c r="A12" s="113" t="s">
        <v>16</v>
      </c>
      <c r="B12" s="320" t="s">
        <v>486</v>
      </c>
      <c r="C12" s="320"/>
      <c r="D12" s="320"/>
      <c r="E12" s="320"/>
      <c r="F12" s="1"/>
      <c r="G12" s="1"/>
      <c r="H12" s="1"/>
      <c r="I12" s="1"/>
      <c r="J12" s="1"/>
      <c r="K12" s="1"/>
      <c r="L12" s="1"/>
      <c r="M12" s="1"/>
      <c r="N12" s="1"/>
      <c r="O12" s="1"/>
      <c r="P12" s="1"/>
      <c r="Q12" s="1"/>
      <c r="R12" s="1"/>
      <c r="S12" s="1"/>
      <c r="T12" s="1"/>
      <c r="U12" s="1"/>
      <c r="V12" s="1"/>
      <c r="W12" s="1"/>
      <c r="X12" s="1"/>
      <c r="Y12" s="1"/>
      <c r="Z12" s="1"/>
      <c r="AA12" s="1"/>
    </row>
    <row r="13" spans="1:27" ht="15.75">
      <c r="A13" s="113" t="s">
        <v>18</v>
      </c>
      <c r="B13" s="320" t="s">
        <v>363</v>
      </c>
      <c r="C13" s="320"/>
      <c r="D13" s="320"/>
      <c r="E13" s="320"/>
      <c r="F13" s="1"/>
      <c r="G13" s="1"/>
      <c r="H13" s="1"/>
      <c r="I13" s="1"/>
      <c r="J13" s="1"/>
      <c r="K13" s="1"/>
      <c r="L13" s="1"/>
      <c r="M13" s="1"/>
      <c r="N13" s="1"/>
      <c r="O13" s="1"/>
      <c r="P13" s="1"/>
      <c r="Q13" s="1"/>
      <c r="R13" s="1"/>
      <c r="S13" s="1"/>
      <c r="T13" s="1"/>
      <c r="U13" s="1"/>
      <c r="V13" s="1"/>
      <c r="W13" s="1"/>
      <c r="X13" s="1"/>
      <c r="Y13" s="1"/>
      <c r="Z13" s="1"/>
      <c r="AA13" s="1"/>
    </row>
    <row r="14" spans="1:27" ht="15.75">
      <c r="A14" s="113" t="s">
        <v>20</v>
      </c>
      <c r="B14" s="320" t="s">
        <v>364</v>
      </c>
      <c r="C14" s="320"/>
      <c r="D14" s="320"/>
      <c r="E14" s="320"/>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F15" s="1"/>
      <c r="G15" s="1"/>
      <c r="H15" s="1"/>
      <c r="I15" s="1"/>
      <c r="J15" s="1"/>
      <c r="K15" s="1"/>
      <c r="L15" s="1"/>
      <c r="M15" s="1"/>
      <c r="N15" s="1"/>
      <c r="O15" s="1"/>
      <c r="P15" s="1"/>
      <c r="Q15" s="1"/>
      <c r="R15" s="1"/>
      <c r="S15" s="1"/>
      <c r="T15" s="1"/>
      <c r="U15" s="1"/>
      <c r="V15" s="1"/>
      <c r="W15" s="1"/>
      <c r="X15" s="1"/>
      <c r="Y15" s="1"/>
      <c r="Z15" s="1"/>
      <c r="AA15" s="1"/>
    </row>
    <row r="16" spans="1:27">
      <c r="A16" s="1"/>
      <c r="B16" s="1"/>
      <c r="C16" s="1"/>
      <c r="D16" s="1"/>
      <c r="F16" s="1"/>
      <c r="G16" s="1"/>
      <c r="H16" s="1"/>
      <c r="I16" s="1"/>
      <c r="J16" s="1"/>
      <c r="K16" s="1"/>
      <c r="L16" s="1"/>
      <c r="M16" s="1"/>
      <c r="N16" s="1"/>
      <c r="O16" s="1"/>
      <c r="P16" s="1"/>
      <c r="Q16" s="1"/>
      <c r="R16" s="1"/>
      <c r="S16" s="1"/>
      <c r="T16" s="1"/>
      <c r="U16" s="1"/>
      <c r="V16" s="1"/>
      <c r="W16" s="1"/>
      <c r="X16" s="1"/>
      <c r="Y16" s="1"/>
      <c r="Z16" s="1"/>
      <c r="AA16" s="1"/>
    </row>
    <row r="17" spans="1:27">
      <c r="A17" s="1"/>
      <c r="B17" s="1"/>
      <c r="C17" s="1"/>
      <c r="D17" s="1"/>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F19" s="1"/>
      <c r="G19" s="1"/>
      <c r="H19" s="1"/>
      <c r="I19" s="1"/>
      <c r="J19" s="1"/>
      <c r="K19" s="1"/>
      <c r="L19" s="1"/>
      <c r="M19" s="1"/>
      <c r="N19" s="1"/>
      <c r="O19" s="1"/>
      <c r="P19" s="1"/>
      <c r="Q19" s="1"/>
      <c r="R19" s="1"/>
      <c r="S19" s="1"/>
      <c r="T19" s="1"/>
      <c r="U19" s="1"/>
      <c r="V19" s="1"/>
      <c r="W19" s="1"/>
      <c r="X19" s="1"/>
      <c r="Y19" s="1"/>
      <c r="Z19" s="1"/>
      <c r="AA19" s="1"/>
    </row>
    <row r="20" spans="1:27">
      <c r="A20" s="1"/>
      <c r="B20" s="1"/>
      <c r="C20" s="1"/>
      <c r="D20" s="1"/>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F22" s="1"/>
      <c r="G22" s="1"/>
      <c r="H22" s="1"/>
      <c r="I22" s="1"/>
      <c r="J22" s="1"/>
      <c r="K22" s="1"/>
      <c r="L22" s="1"/>
      <c r="M22" s="1"/>
      <c r="N22" s="1"/>
      <c r="O22" s="1"/>
      <c r="P22" s="1"/>
      <c r="Q22" s="1"/>
      <c r="R22" s="1"/>
      <c r="S22" s="1"/>
      <c r="T22" s="1"/>
      <c r="U22" s="1"/>
      <c r="V22" s="1"/>
      <c r="W22" s="1"/>
      <c r="X22" s="1"/>
      <c r="Y22" s="1"/>
      <c r="Z22" s="1"/>
      <c r="AA22" s="1"/>
    </row>
    <row r="23" spans="1:27">
      <c r="A23" s="1"/>
      <c r="B23" s="1"/>
      <c r="C23" s="1"/>
      <c r="D23" s="1"/>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row>
    <row r="42" spans="1:27">
      <c r="A42" s="1"/>
      <c r="B42" s="1"/>
      <c r="C42" s="1"/>
      <c r="D42" s="1"/>
      <c r="E42" s="1"/>
    </row>
    <row r="43" spans="1:27">
      <c r="A43" s="1"/>
      <c r="B43" s="1"/>
      <c r="C43" s="1"/>
      <c r="D43" s="1"/>
      <c r="E43" s="1"/>
    </row>
    <row r="44" spans="1:27">
      <c r="A44" s="1"/>
      <c r="B44" s="1"/>
      <c r="C44" s="1"/>
      <c r="D44" s="1"/>
      <c r="E44" s="1"/>
    </row>
    <row r="45" spans="1:27">
      <c r="A45" s="1"/>
      <c r="B45" s="1"/>
      <c r="C45" s="1"/>
      <c r="D45" s="1"/>
      <c r="E45" s="1"/>
    </row>
    <row r="46" spans="1:27">
      <c r="A46" s="1"/>
      <c r="B46" s="1"/>
      <c r="C46" s="1"/>
      <c r="D46" s="1"/>
      <c r="E46" s="1"/>
    </row>
    <row r="47" spans="1:27">
      <c r="A47" s="1"/>
      <c r="B47" s="1"/>
      <c r="C47" s="1"/>
      <c r="D47" s="1"/>
      <c r="E47" s="1"/>
    </row>
    <row r="48" spans="1:27">
      <c r="A48" s="1"/>
      <c r="B48" s="1"/>
      <c r="C48" s="1"/>
      <c r="D48" s="1"/>
      <c r="E48" s="1"/>
    </row>
    <row r="49" spans="1:5">
      <c r="A49" s="1"/>
      <c r="B49" s="1"/>
      <c r="C49" s="1"/>
      <c r="D49" s="1"/>
      <c r="E49" s="1"/>
    </row>
    <row r="50" spans="1:5">
      <c r="A50" s="1"/>
      <c r="B50" s="1"/>
      <c r="C50" s="1"/>
      <c r="D50" s="1"/>
      <c r="E50" s="1"/>
    </row>
    <row r="51" spans="1:5">
      <c r="A51" s="1"/>
      <c r="B51" s="1"/>
      <c r="C51" s="1"/>
      <c r="D51" s="1"/>
      <c r="E51" s="1"/>
    </row>
    <row r="52" spans="1:5">
      <c r="A52" s="1"/>
      <c r="B52" s="1"/>
      <c r="C52" s="1"/>
      <c r="D52" s="1"/>
      <c r="E52" s="1"/>
    </row>
    <row r="53" spans="1:5">
      <c r="A53" s="1"/>
      <c r="B53" s="1"/>
      <c r="C53" s="1"/>
      <c r="D53" s="1"/>
      <c r="E53" s="1"/>
    </row>
    <row r="54" spans="1:5">
      <c r="A54" s="1"/>
      <c r="B54" s="1"/>
      <c r="C54" s="1"/>
      <c r="D54" s="1"/>
      <c r="E54" s="1"/>
    </row>
    <row r="55" spans="1:5">
      <c r="A55" s="1"/>
      <c r="B55" s="1"/>
      <c r="C55" s="1"/>
      <c r="D55" s="1"/>
      <c r="E55" s="1"/>
    </row>
    <row r="56" spans="1:5">
      <c r="A56" s="1"/>
      <c r="B56" s="1"/>
      <c r="C56" s="1"/>
      <c r="D56" s="1"/>
      <c r="E56" s="1"/>
    </row>
    <row r="57" spans="1:5">
      <c r="A57" s="1"/>
      <c r="B57" s="1"/>
      <c r="C57" s="1"/>
      <c r="D57" s="1"/>
      <c r="E57" s="1"/>
    </row>
    <row r="58" spans="1:5">
      <c r="A58" s="1"/>
      <c r="B58" s="1"/>
      <c r="C58" s="1"/>
      <c r="D58" s="1"/>
      <c r="E58" s="1"/>
    </row>
    <row r="59" spans="1:5">
      <c r="A59" s="1"/>
      <c r="B59" s="1"/>
      <c r="C59" s="1"/>
    </row>
    <row r="60" spans="1:5">
      <c r="A60" s="1"/>
      <c r="B60" s="1"/>
      <c r="C60" s="1"/>
    </row>
    <row r="61" spans="1:5">
      <c r="A61" s="1"/>
      <c r="B61" s="1"/>
      <c r="C61" s="1"/>
    </row>
    <row r="62" spans="1:5">
      <c r="A62" s="1"/>
      <c r="B62" s="1"/>
      <c r="C62" s="1"/>
    </row>
    <row r="63" spans="1:5">
      <c r="A63" s="1"/>
      <c r="B63" s="1"/>
      <c r="C63" s="1"/>
    </row>
    <row r="64" spans="1:5">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row r="85" spans="1:3">
      <c r="A85" s="1"/>
      <c r="B85" s="1"/>
      <c r="C85" s="1"/>
    </row>
    <row r="86" spans="1:3">
      <c r="A86" s="1"/>
      <c r="B86" s="1"/>
      <c r="C86" s="1"/>
    </row>
  </sheetData>
  <mergeCells count="12">
    <mergeCell ref="B14:E14"/>
    <mergeCell ref="B2:E2"/>
    <mergeCell ref="B3:E3"/>
    <mergeCell ref="B4:E4"/>
    <mergeCell ref="B5:E5"/>
    <mergeCell ref="B6:E6"/>
    <mergeCell ref="B7:E7"/>
    <mergeCell ref="B8:E8"/>
    <mergeCell ref="B10:E10"/>
    <mergeCell ref="B11:E11"/>
    <mergeCell ref="B12:E12"/>
    <mergeCell ref="B13:E13"/>
  </mergeCells>
  <phoneticPr fontId="28" type="noConversion"/>
  <hyperlinks>
    <hyperlink ref="B2" location="'WAH &amp; QHP Enrollees by County'!A1" display="WAH &amp; QHP Enrollees by County " xr:uid="{A9FFFD61-FA29-4F5B-8CC5-08707E9CA01D}"/>
    <hyperlink ref="B3" location="'QHP by Carrier'!A1" display="QHP by Carrier" xr:uid="{3B8B821A-1EED-4630-BF57-DDBDADA6760C}"/>
    <hyperlink ref="B4" location="'Enrollment by Metal Level, FPL'!A1" display="Enrollment by Metal Level, FPL" xr:uid="{B0DA42C0-5F52-43B6-94C2-957DE9978C2B}"/>
    <hyperlink ref="B5" location="'QHP &amp; WAH by Age'!A1" display="QHP &amp; WAH by Age" xr:uid="{1377CA98-C7E2-4C03-9317-8D35A8AB0EF7}"/>
    <hyperlink ref="B6" location="'QHP Household'!A1" display="QHP Household" xr:uid="{52FDFC8D-7E56-469A-86B8-E55820FF2926}"/>
    <hyperlink ref="B7" location="'QHP &amp; WAH Demographics'!A1" display="QHP &amp; WAH Demographics" xr:uid="{EE54230D-A228-4192-8C33-EE4A75265CF1}"/>
    <hyperlink ref="B8" location="'QDP Distribution'!A1" display="QDP Distribution" xr:uid="{5F4B4ADE-AEFE-4E6D-AE25-808963AB18D7}"/>
    <hyperlink ref="B10" location="'HPF Language Data'!A1" display="HPF Language Data" xr:uid="{EB92B6F5-EBA8-4626-9D0D-082B78358385}"/>
    <hyperlink ref="B14" location="Assisted!A1" display="asdf" xr:uid="{EC06764D-9FB3-4878-BF4A-2DD678E42582}"/>
    <hyperlink ref="B10:E10" location="'Tab 9. HPF &amp; WAH  Language Data'!A1" display="HPF &amp; WAH Language Data" xr:uid="{A2A02406-7958-4F05-822B-75AF0BA7693B}"/>
    <hyperlink ref="B14:E14" location="'Tab 13.  ARPA Subsidies'!A1" display="American Rescue Plan Act (ARPA) and Public Health Emergency (PHE) SEPs" xr:uid="{2E2C39D4-A687-4820-9A7D-4C38E330ED88}"/>
    <hyperlink ref="B9" location="'Tab 8. MPS Selection'!A1" display="Medicaid Plan Selection (MPS)" xr:uid="{CBC76232-CA0D-4AF9-84DA-A2BFD6225310}"/>
    <hyperlink ref="B5:E5" location="'Tab 4. QHP &amp; WAH by Age &amp; Sex'!A1" display="QHP &amp; WAH by Age &amp; Sex" xr:uid="{16B37CBF-1252-4ECF-A9A3-5AFEF7839CBD}"/>
    <hyperlink ref="B2:E2" location="'TAB 1. QHP &amp; WAH by County'!A1" display="QHP &amp; WAH by County " xr:uid="{0CEF7D72-DC02-4BAA-8431-519689F802C5}"/>
    <hyperlink ref="B3:E3" location="'TAB 2. QHP by Carrier'!A1" display="QHP by Carrier" xr:uid="{2DB12F2D-EE22-4BE5-89EC-5F860E746A24}"/>
    <hyperlink ref="B4:E4" location="'Tab 3. QHP &amp; WAH by FPL'!A1" display="QHP &amp; WAH by Information by FPL" xr:uid="{287E8646-3B47-404E-B366-DE3A70CDDF9D}"/>
    <hyperlink ref="B7:E7" location="'Tab 6. QHP &amp; WAH Race,Ethnicity'!A1" display="QHP &amp; WAH Race, Ethnicity" xr:uid="{32821D33-852E-465C-8A93-2821BC4E384D}"/>
    <hyperlink ref="B8:E8" location="'Tab 7. QDP Information'!A1" display="QDP by Plan type, County, Carrier, Age, Sex" xr:uid="{6C52F92D-8191-4D08-B69D-401F21BE8D5D}"/>
    <hyperlink ref="B11" location="'HPF Language Data'!A1" display="HPF Language Data" xr:uid="{CDBE9911-CEA7-4468-91EC-5D2A935CC4EE}"/>
    <hyperlink ref="B11:E11" location="'Tab10.Customer Support Language'!A1" display="Customer Support Languages" xr:uid="{1A6A2109-DC02-4AA8-B212-B39F53E460F2}"/>
    <hyperlink ref="B6:E6" location="'Tab 5. QHP Household'!A1" display="QHP Household" xr:uid="{3181E60F-5D5A-4251-A3DF-25451713A52E}"/>
    <hyperlink ref="B12" location="Assisted!A1" display="asdf" xr:uid="{4BE9ADCC-C138-4888-91BF-A302CB8D6282}"/>
    <hyperlink ref="B12:E12" location="'Tab 11. Enrollment Assistance'!A1" display="QHP &amp; WAH Enrollment Assistance" xr:uid="{7244D302-0B18-41E8-A531-0090CDBF3906}"/>
    <hyperlink ref="B13" location="Assisted!A1" display="asdf" xr:uid="{9816FE53-C21D-40A6-A220-E451B286B9E7}"/>
    <hyperlink ref="B13:E13" location="'Tab 12. Cascade Care Plans'!A1" display="QHP Cascade and Standard Plans" xr:uid="{0A4782AB-9F3A-4D37-AAE3-07EF29053564}"/>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D232"/>
  <sheetViews>
    <sheetView workbookViewId="0"/>
  </sheetViews>
  <sheetFormatPr defaultColWidth="9" defaultRowHeight="14.25"/>
  <cols>
    <col min="1" max="1" width="9" style="79"/>
    <col min="2" max="2" width="17.73046875" style="79" customWidth="1"/>
    <col min="3" max="3" width="14.1328125" style="106" customWidth="1"/>
    <col min="4" max="4" width="13.1328125" style="144" customWidth="1"/>
    <col min="5" max="5" width="14.86328125" style="79" customWidth="1"/>
    <col min="6" max="6" width="11.265625" style="79" customWidth="1"/>
    <col min="7" max="16384" width="9" style="79"/>
  </cols>
  <sheetData>
    <row r="1" spans="1:186">
      <c r="B1" s="150" t="s">
        <v>365</v>
      </c>
    </row>
    <row r="2" spans="1:186" ht="15.75">
      <c r="B2" s="321" t="s">
        <v>261</v>
      </c>
      <c r="C2" s="321"/>
      <c r="D2" s="321"/>
      <c r="E2" s="321"/>
      <c r="F2" s="321"/>
    </row>
    <row r="3" spans="1:186" ht="42.75">
      <c r="B3" s="102" t="s">
        <v>50</v>
      </c>
      <c r="C3" s="103" t="s">
        <v>34</v>
      </c>
      <c r="D3" s="158" t="s">
        <v>64</v>
      </c>
      <c r="E3" s="158" t="s">
        <v>405</v>
      </c>
      <c r="F3" s="111" t="s">
        <v>290</v>
      </c>
    </row>
    <row r="4" spans="1:186" s="105" customFormat="1" ht="14.65" thickBot="1">
      <c r="A4" s="110"/>
      <c r="B4" s="99" t="s">
        <v>326</v>
      </c>
      <c r="C4" s="154">
        <v>310</v>
      </c>
      <c r="D4" s="178">
        <v>9706</v>
      </c>
      <c r="E4" s="159">
        <v>20613</v>
      </c>
      <c r="F4" s="104">
        <f>(C4+D4)/E4</f>
        <v>0.48590695192354338</v>
      </c>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row>
    <row r="5" spans="1:186" ht="14.65" thickTop="1">
      <c r="B5" s="99" t="s">
        <v>327</v>
      </c>
      <c r="C5" s="154">
        <v>416</v>
      </c>
      <c r="D5" s="178">
        <v>6220</v>
      </c>
      <c r="E5" s="159">
        <v>22285</v>
      </c>
      <c r="F5" s="104">
        <f>(C5+D5)/E5</f>
        <v>0.2977787749607359</v>
      </c>
    </row>
    <row r="6" spans="1:186">
      <c r="B6" s="99" t="s">
        <v>51</v>
      </c>
      <c r="C6" s="154">
        <v>3624</v>
      </c>
      <c r="D6" s="178">
        <v>57245</v>
      </c>
      <c r="E6" s="159">
        <v>206873</v>
      </c>
      <c r="F6" s="104">
        <f>(C6+D6)/E6</f>
        <v>0.29423366026499348</v>
      </c>
    </row>
    <row r="7" spans="1:186">
      <c r="B7" s="99" t="s">
        <v>328</v>
      </c>
      <c r="C7" s="154">
        <v>2520</v>
      </c>
      <c r="D7" s="178">
        <v>23351</v>
      </c>
      <c r="E7" s="159">
        <v>79074</v>
      </c>
      <c r="F7" s="104">
        <f t="shared" ref="F7:F44" si="0">(C7+D7)/E7</f>
        <v>0.32717454536257179</v>
      </c>
    </row>
    <row r="8" spans="1:186">
      <c r="B8" s="99" t="s">
        <v>329</v>
      </c>
      <c r="C8" s="154">
        <v>2681</v>
      </c>
      <c r="D8" s="178">
        <v>19301</v>
      </c>
      <c r="E8" s="159">
        <v>77155</v>
      </c>
      <c r="F8" s="104">
        <f t="shared" si="0"/>
        <v>0.284907005378783</v>
      </c>
    </row>
    <row r="9" spans="1:186">
      <c r="B9" s="99" t="s">
        <v>52</v>
      </c>
      <c r="C9" s="154">
        <v>14006</v>
      </c>
      <c r="D9" s="178">
        <v>116258</v>
      </c>
      <c r="E9" s="159">
        <v>503311</v>
      </c>
      <c r="F9" s="104">
        <f t="shared" si="0"/>
        <v>0.25881413281251553</v>
      </c>
    </row>
    <row r="10" spans="1:186">
      <c r="B10" s="99" t="s">
        <v>330</v>
      </c>
      <c r="C10" s="154">
        <v>87</v>
      </c>
      <c r="D10" s="178">
        <v>947</v>
      </c>
      <c r="E10" s="159">
        <v>3952</v>
      </c>
      <c r="F10" s="104">
        <f t="shared" si="0"/>
        <v>0.26163967611336031</v>
      </c>
    </row>
    <row r="11" spans="1:186">
      <c r="B11" s="99" t="s">
        <v>53</v>
      </c>
      <c r="C11" s="154">
        <v>2433</v>
      </c>
      <c r="D11" s="178">
        <v>32962</v>
      </c>
      <c r="E11" s="159">
        <v>110730</v>
      </c>
      <c r="F11" s="104">
        <f t="shared" si="0"/>
        <v>0.31965140431680666</v>
      </c>
      <c r="J11" s="162"/>
    </row>
    <row r="12" spans="1:186">
      <c r="B12" s="99" t="s">
        <v>331</v>
      </c>
      <c r="C12" s="154">
        <v>985</v>
      </c>
      <c r="D12" s="178">
        <v>12895</v>
      </c>
      <c r="E12" s="159">
        <v>42938</v>
      </c>
      <c r="F12" s="104">
        <f t="shared" si="0"/>
        <v>0.32325678885835391</v>
      </c>
      <c r="J12" s="162"/>
    </row>
    <row r="13" spans="1:186">
      <c r="B13" s="99" t="s">
        <v>332</v>
      </c>
      <c r="C13" s="154">
        <v>171</v>
      </c>
      <c r="D13" s="178">
        <v>2431</v>
      </c>
      <c r="E13" s="159">
        <v>7178</v>
      </c>
      <c r="F13" s="104">
        <f t="shared" si="0"/>
        <v>0.36249651713569242</v>
      </c>
      <c r="J13" s="157"/>
    </row>
    <row r="14" spans="1:186">
      <c r="B14" s="99" t="s">
        <v>54</v>
      </c>
      <c r="C14" s="154">
        <v>1157</v>
      </c>
      <c r="D14" s="178">
        <v>35068</v>
      </c>
      <c r="E14" s="159">
        <v>96749</v>
      </c>
      <c r="F14" s="104">
        <f t="shared" si="0"/>
        <v>0.37442247465090078</v>
      </c>
    </row>
    <row r="15" spans="1:186">
      <c r="B15" s="99" t="s">
        <v>333</v>
      </c>
      <c r="C15" s="154">
        <v>57</v>
      </c>
      <c r="D15" s="178">
        <v>576</v>
      </c>
      <c r="E15" s="159">
        <v>2286</v>
      </c>
      <c r="F15" s="104">
        <f t="shared" si="0"/>
        <v>0.2769028871391076</v>
      </c>
      <c r="J15" s="157"/>
    </row>
    <row r="16" spans="1:186">
      <c r="B16" s="99" t="s">
        <v>334</v>
      </c>
      <c r="C16" s="154">
        <v>1645</v>
      </c>
      <c r="D16" s="178">
        <v>36896</v>
      </c>
      <c r="E16" s="159">
        <v>99123</v>
      </c>
      <c r="F16" s="104">
        <f t="shared" si="0"/>
        <v>0.38881995097000693</v>
      </c>
    </row>
    <row r="17" spans="2:6" ht="15.75" customHeight="1">
      <c r="B17" s="99" t="s">
        <v>335</v>
      </c>
      <c r="C17" s="154">
        <v>1767</v>
      </c>
      <c r="D17" s="178">
        <v>23976</v>
      </c>
      <c r="E17" s="159">
        <v>75636</v>
      </c>
      <c r="F17" s="104">
        <f t="shared" si="0"/>
        <v>0.34035379977788355</v>
      </c>
    </row>
    <row r="18" spans="2:6">
      <c r="B18" s="99" t="s">
        <v>336</v>
      </c>
      <c r="C18" s="154">
        <v>2720</v>
      </c>
      <c r="D18" s="178">
        <v>14026</v>
      </c>
      <c r="E18" s="159">
        <v>86857</v>
      </c>
      <c r="F18" s="104">
        <f t="shared" si="0"/>
        <v>0.19279965920996581</v>
      </c>
    </row>
    <row r="19" spans="2:6">
      <c r="B19" s="99" t="s">
        <v>337</v>
      </c>
      <c r="C19" s="154">
        <v>1555</v>
      </c>
      <c r="D19" s="178">
        <v>6974</v>
      </c>
      <c r="E19" s="159">
        <v>32977</v>
      </c>
      <c r="F19" s="104">
        <f t="shared" si="0"/>
        <v>0.25863480607696271</v>
      </c>
    </row>
    <row r="20" spans="2:6">
      <c r="B20" s="99" t="s">
        <v>338</v>
      </c>
      <c r="C20" s="154">
        <v>81537</v>
      </c>
      <c r="D20" s="178">
        <v>384595</v>
      </c>
      <c r="E20" s="159">
        <v>2269675</v>
      </c>
      <c r="F20" s="104">
        <f t="shared" si="0"/>
        <v>0.2053738971438642</v>
      </c>
    </row>
    <row r="21" spans="2:6">
      <c r="B21" s="99" t="s">
        <v>162</v>
      </c>
      <c r="C21" s="154">
        <v>6806</v>
      </c>
      <c r="D21" s="178">
        <v>49071</v>
      </c>
      <c r="E21" s="159">
        <v>275611</v>
      </c>
      <c r="F21" s="104">
        <f t="shared" si="0"/>
        <v>0.20273864250701171</v>
      </c>
    </row>
    <row r="22" spans="2:6">
      <c r="B22" s="99" t="s">
        <v>339</v>
      </c>
      <c r="C22" s="154">
        <v>1207</v>
      </c>
      <c r="D22" s="178">
        <v>9249</v>
      </c>
      <c r="E22" s="159">
        <v>44337</v>
      </c>
      <c r="F22" s="104">
        <f t="shared" si="0"/>
        <v>0.23583011931344025</v>
      </c>
    </row>
    <row r="23" spans="2:6">
      <c r="B23" s="99" t="s">
        <v>340</v>
      </c>
      <c r="C23" s="154">
        <v>925</v>
      </c>
      <c r="D23" s="178">
        <v>5921</v>
      </c>
      <c r="E23" s="159">
        <v>22735</v>
      </c>
      <c r="F23" s="104">
        <f t="shared" si="0"/>
        <v>0.30112161864965914</v>
      </c>
    </row>
    <row r="24" spans="2:6">
      <c r="B24" s="99" t="s">
        <v>341</v>
      </c>
      <c r="C24" s="154">
        <v>1470</v>
      </c>
      <c r="D24" s="178">
        <v>25328</v>
      </c>
      <c r="E24" s="159">
        <v>82149</v>
      </c>
      <c r="F24" s="104">
        <f t="shared" si="0"/>
        <v>0.32621212674530425</v>
      </c>
    </row>
    <row r="25" spans="2:6">
      <c r="B25" s="99" t="s">
        <v>342</v>
      </c>
      <c r="C25" s="154">
        <v>340</v>
      </c>
      <c r="D25" s="178">
        <v>3075</v>
      </c>
      <c r="E25" s="159">
        <v>10876</v>
      </c>
      <c r="F25" s="104">
        <f t="shared" si="0"/>
        <v>0.31399411548363371</v>
      </c>
    </row>
    <row r="26" spans="2:6">
      <c r="B26" s="99" t="s">
        <v>343</v>
      </c>
      <c r="C26" s="154">
        <v>1422</v>
      </c>
      <c r="D26" s="178">
        <v>17575</v>
      </c>
      <c r="E26" s="159">
        <v>65726</v>
      </c>
      <c r="F26" s="104">
        <f t="shared" si="0"/>
        <v>0.28903325928856161</v>
      </c>
    </row>
    <row r="27" spans="2:6">
      <c r="B27" s="99" t="s">
        <v>344</v>
      </c>
      <c r="C27" s="154">
        <v>1259</v>
      </c>
      <c r="D27" s="178">
        <v>15691</v>
      </c>
      <c r="E27" s="159">
        <v>42104</v>
      </c>
      <c r="F27" s="104">
        <f t="shared" si="0"/>
        <v>0.4025745772373171</v>
      </c>
    </row>
    <row r="28" spans="2:6">
      <c r="B28" s="99" t="s">
        <v>345</v>
      </c>
      <c r="C28" s="154">
        <v>739</v>
      </c>
      <c r="D28" s="178">
        <v>6119</v>
      </c>
      <c r="E28" s="159">
        <v>23365</v>
      </c>
      <c r="F28" s="104">
        <f t="shared" si="0"/>
        <v>0.29351594264926173</v>
      </c>
    </row>
    <row r="29" spans="2:6">
      <c r="B29" s="99" t="s">
        <v>346</v>
      </c>
      <c r="C29" s="154">
        <v>405</v>
      </c>
      <c r="D29" s="178">
        <v>4467</v>
      </c>
      <c r="E29" s="159">
        <v>13401</v>
      </c>
      <c r="F29" s="104">
        <f t="shared" si="0"/>
        <v>0.36355495858518022</v>
      </c>
    </row>
    <row r="30" spans="2:6">
      <c r="B30" s="99" t="s">
        <v>163</v>
      </c>
      <c r="C30" s="154">
        <v>19326</v>
      </c>
      <c r="D30" s="178">
        <v>215590</v>
      </c>
      <c r="E30" s="159">
        <v>921130</v>
      </c>
      <c r="F30" s="104">
        <f t="shared" si="0"/>
        <v>0.2550302346031505</v>
      </c>
    </row>
    <row r="31" spans="2:6">
      <c r="B31" s="99" t="s">
        <v>347</v>
      </c>
      <c r="C31" s="154">
        <v>1704</v>
      </c>
      <c r="D31" s="178">
        <v>3617</v>
      </c>
      <c r="E31" s="159">
        <v>17788</v>
      </c>
      <c r="F31" s="104">
        <f t="shared" si="0"/>
        <v>0.29913424780751069</v>
      </c>
    </row>
    <row r="32" spans="2:6">
      <c r="B32" s="99" t="s">
        <v>348</v>
      </c>
      <c r="C32" s="154">
        <v>3578</v>
      </c>
      <c r="D32" s="178">
        <v>33404</v>
      </c>
      <c r="E32" s="159">
        <v>129523</v>
      </c>
      <c r="F32" s="104">
        <f t="shared" si="0"/>
        <v>0.28552457864626357</v>
      </c>
    </row>
    <row r="33" spans="2:6">
      <c r="B33" s="99" t="s">
        <v>349</v>
      </c>
      <c r="C33" s="154">
        <v>408</v>
      </c>
      <c r="D33" s="178">
        <v>2003</v>
      </c>
      <c r="E33" s="159">
        <v>12036</v>
      </c>
      <c r="F33" s="104">
        <f t="shared" si="0"/>
        <v>0.20031571950814225</v>
      </c>
    </row>
    <row r="34" spans="2:6">
      <c r="B34" s="99" t="s">
        <v>164</v>
      </c>
      <c r="C34" s="154">
        <v>21821</v>
      </c>
      <c r="D34" s="178">
        <v>160733</v>
      </c>
      <c r="E34" s="159">
        <v>827957</v>
      </c>
      <c r="F34" s="104">
        <f t="shared" si="0"/>
        <v>0.22048729583782734</v>
      </c>
    </row>
    <row r="35" spans="2:6">
      <c r="B35" s="99" t="s">
        <v>145</v>
      </c>
      <c r="C35" s="154">
        <v>12822</v>
      </c>
      <c r="D35" s="178">
        <v>152194</v>
      </c>
      <c r="E35" s="159">
        <v>539339</v>
      </c>
      <c r="F35" s="104">
        <f t="shared" si="0"/>
        <v>0.30595970252475718</v>
      </c>
    </row>
    <row r="36" spans="2:6">
      <c r="B36" s="99" t="s">
        <v>350</v>
      </c>
      <c r="C36" s="154">
        <v>1205</v>
      </c>
      <c r="D36" s="178">
        <v>13432</v>
      </c>
      <c r="E36" s="159">
        <v>46445</v>
      </c>
      <c r="F36" s="104">
        <f t="shared" si="0"/>
        <v>0.31514694800301429</v>
      </c>
    </row>
    <row r="37" spans="2:6">
      <c r="B37" s="99" t="s">
        <v>165</v>
      </c>
      <c r="C37" s="154">
        <v>6671</v>
      </c>
      <c r="D37" s="178">
        <v>62491</v>
      </c>
      <c r="E37" s="159">
        <v>294793</v>
      </c>
      <c r="F37" s="104">
        <f t="shared" si="0"/>
        <v>0.23461208373333153</v>
      </c>
    </row>
    <row r="38" spans="2:6">
      <c r="B38" s="99" t="s">
        <v>351</v>
      </c>
      <c r="C38" s="154">
        <v>112</v>
      </c>
      <c r="D38" s="178">
        <v>1085</v>
      </c>
      <c r="E38" s="159">
        <v>4422</v>
      </c>
      <c r="F38" s="104">
        <f t="shared" si="0"/>
        <v>0.27069199457259158</v>
      </c>
    </row>
    <row r="39" spans="2:6">
      <c r="B39" s="99" t="s">
        <v>352</v>
      </c>
      <c r="C39" s="154">
        <v>1176</v>
      </c>
      <c r="D39" s="178">
        <v>15521</v>
      </c>
      <c r="E39" s="159">
        <v>62584</v>
      </c>
      <c r="F39" s="104">
        <f t="shared" si="0"/>
        <v>0.26679342963057651</v>
      </c>
    </row>
    <row r="40" spans="2:6">
      <c r="B40" s="99" t="s">
        <v>166</v>
      </c>
      <c r="C40" s="154">
        <v>9363</v>
      </c>
      <c r="D40" s="178">
        <v>52241</v>
      </c>
      <c r="E40" s="159">
        <v>226847</v>
      </c>
      <c r="F40" s="104">
        <f t="shared" si="0"/>
        <v>0.27156629798939375</v>
      </c>
    </row>
    <row r="41" spans="2:6">
      <c r="B41" s="99" t="s">
        <v>353</v>
      </c>
      <c r="C41" s="154">
        <v>886</v>
      </c>
      <c r="D41" s="178">
        <v>8021</v>
      </c>
      <c r="E41" s="159">
        <v>47973</v>
      </c>
      <c r="F41" s="104">
        <f t="shared" si="0"/>
        <v>0.1856669376524295</v>
      </c>
    </row>
    <row r="42" spans="2:6">
      <c r="B42" s="99" t="s">
        <v>167</v>
      </c>
      <c r="C42" s="154">
        <v>3113</v>
      </c>
      <c r="D42" s="178">
        <v>106084</v>
      </c>
      <c r="E42" s="159">
        <v>256728</v>
      </c>
      <c r="F42" s="104">
        <f t="shared" si="0"/>
        <v>0.42534121716369078</v>
      </c>
    </row>
    <row r="43" spans="2:6" ht="15" customHeight="1">
      <c r="B43" s="99" t="s">
        <v>456</v>
      </c>
      <c r="C43" s="155"/>
      <c r="D43" s="154">
        <v>2656</v>
      </c>
      <c r="E43" s="160"/>
      <c r="F43" s="104"/>
    </row>
    <row r="44" spans="2:6">
      <c r="B44" s="241" t="s">
        <v>187</v>
      </c>
      <c r="C44" s="241">
        <f>SUM(C4:C43)</f>
        <v>214429</v>
      </c>
      <c r="D44" s="179">
        <f>SUM(D3:D43)</f>
        <v>1748995</v>
      </c>
      <c r="E44" s="161">
        <f>SUM(E4:E43)</f>
        <v>7705281</v>
      </c>
      <c r="F44" s="156">
        <f t="shared" si="0"/>
        <v>0.2548153662403746</v>
      </c>
    </row>
    <row r="45" spans="2:6">
      <c r="B45" s="79" t="s">
        <v>366</v>
      </c>
      <c r="C45" s="79"/>
      <c r="D45" s="79"/>
    </row>
    <row r="46" spans="2:6" ht="14.25" customHeight="1">
      <c r="B46" s="79" t="s">
        <v>403</v>
      </c>
      <c r="C46" s="79"/>
      <c r="D46" s="79"/>
    </row>
    <row r="47" spans="2:6" ht="15.75" customHeight="1">
      <c r="B47" s="79" t="s">
        <v>406</v>
      </c>
      <c r="C47" s="79"/>
      <c r="D47" s="79"/>
    </row>
    <row r="48" spans="2:6">
      <c r="C48" s="79"/>
      <c r="D48" s="79"/>
    </row>
    <row r="49" s="79" customFormat="1"/>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row r="77" s="79" customFormat="1"/>
    <row r="78" s="79" customFormat="1"/>
    <row r="79" s="79" customFormat="1"/>
    <row r="80" s="79" customFormat="1"/>
    <row r="81" s="79" customFormat="1"/>
    <row r="82" s="79" customFormat="1"/>
    <row r="83" s="79" customFormat="1"/>
    <row r="84" s="79" customFormat="1"/>
    <row r="85" s="79" customFormat="1"/>
    <row r="86" s="79" customFormat="1"/>
    <row r="87" s="79" customFormat="1"/>
    <row r="88" s="79" customFormat="1"/>
    <row r="89" s="79" customFormat="1"/>
    <row r="90" s="79" customFormat="1"/>
    <row r="91" s="79" customFormat="1"/>
    <row r="92" s="79" customFormat="1"/>
    <row r="93" s="79" customFormat="1"/>
    <row r="94" s="79" customFormat="1"/>
    <row r="95" s="79" customFormat="1"/>
    <row r="96" s="79" customFormat="1"/>
    <row r="97" s="79" customFormat="1"/>
    <row r="98" s="79" customFormat="1"/>
    <row r="99" s="79" customFormat="1"/>
    <row r="100" s="79" customFormat="1"/>
    <row r="101" s="79" customFormat="1"/>
    <row r="102" s="79" customFormat="1"/>
    <row r="103" s="79" customFormat="1"/>
    <row r="104" s="79" customFormat="1"/>
    <row r="105" s="79" customFormat="1"/>
    <row r="106" s="79" customFormat="1"/>
    <row r="107" s="79" customFormat="1"/>
    <row r="108" s="79" customFormat="1"/>
    <row r="109" s="79" customFormat="1"/>
    <row r="110" s="79" customFormat="1"/>
    <row r="111" s="79" customFormat="1"/>
    <row r="112" s="79" customFormat="1"/>
    <row r="113" s="79" customFormat="1"/>
    <row r="114" s="79" customFormat="1"/>
    <row r="115" s="79" customFormat="1"/>
    <row r="116" s="79" customFormat="1"/>
    <row r="117" s="79" customFormat="1"/>
    <row r="118" s="79" customFormat="1"/>
    <row r="119" s="79" customFormat="1"/>
    <row r="120" s="79" customFormat="1"/>
    <row r="121" s="79" customFormat="1"/>
    <row r="122" s="79" customFormat="1"/>
    <row r="123" s="79" customFormat="1"/>
    <row r="124" s="79" customFormat="1"/>
    <row r="125" s="79" customFormat="1"/>
    <row r="126" s="79" customFormat="1"/>
    <row r="127" s="79" customFormat="1"/>
    <row r="128" s="79" customFormat="1"/>
    <row r="129" s="79" customFormat="1"/>
    <row r="130" s="79" customFormat="1"/>
    <row r="131" s="79" customFormat="1"/>
    <row r="132" s="79" customFormat="1"/>
    <row r="133" s="79" customFormat="1"/>
    <row r="134" s="79" customFormat="1"/>
    <row r="135" s="79" customFormat="1"/>
    <row r="136" s="79" customFormat="1"/>
    <row r="137" s="79" customFormat="1"/>
    <row r="138" s="79" customFormat="1"/>
    <row r="139" s="79" customFormat="1"/>
    <row r="140" s="79" customFormat="1"/>
    <row r="141" s="79" customFormat="1"/>
    <row r="142" s="79" customFormat="1"/>
    <row r="143" s="79" customFormat="1"/>
    <row r="144" s="79" customFormat="1"/>
    <row r="145" s="79" customFormat="1"/>
    <row r="146" s="79" customFormat="1"/>
    <row r="147" s="79" customFormat="1"/>
    <row r="148" s="79" customFormat="1"/>
    <row r="149" s="79" customFormat="1"/>
    <row r="150" s="79" customFormat="1"/>
    <row r="151" s="79" customFormat="1"/>
    <row r="152" s="79" customFormat="1"/>
    <row r="153" s="79" customFormat="1"/>
    <row r="154" s="79" customFormat="1"/>
    <row r="155" s="79" customFormat="1"/>
    <row r="156" s="79" customFormat="1"/>
    <row r="157" s="79" customFormat="1"/>
    <row r="158" s="79" customFormat="1"/>
    <row r="159" s="79" customFormat="1"/>
    <row r="160" s="79" customFormat="1"/>
    <row r="161" s="79" customFormat="1"/>
    <row r="162" s="79" customFormat="1"/>
    <row r="163" s="79" customFormat="1"/>
    <row r="164" s="79" customFormat="1"/>
    <row r="165" s="79" customFormat="1"/>
    <row r="166" s="79" customFormat="1"/>
    <row r="167" s="79" customFormat="1"/>
    <row r="168" s="79" customFormat="1"/>
    <row r="169" s="79" customFormat="1"/>
    <row r="170" s="79" customFormat="1"/>
    <row r="171" s="79" customFormat="1"/>
    <row r="172" s="79" customFormat="1"/>
    <row r="173" s="79" customFormat="1"/>
    <row r="174" s="79" customFormat="1"/>
    <row r="175" s="79" customFormat="1"/>
    <row r="176" s="79" customFormat="1"/>
    <row r="177" s="79" customFormat="1"/>
    <row r="178" s="79" customFormat="1"/>
    <row r="179" s="79" customFormat="1"/>
    <row r="180" s="79" customFormat="1"/>
    <row r="181" s="79" customFormat="1"/>
    <row r="182" s="79" customFormat="1"/>
    <row r="183" s="79" customFormat="1"/>
    <row r="184" s="79" customFormat="1"/>
    <row r="185" s="79" customFormat="1"/>
    <row r="186" s="79" customFormat="1"/>
    <row r="187" s="79" customFormat="1"/>
    <row r="188" s="79" customFormat="1"/>
    <row r="189" s="79" customFormat="1"/>
    <row r="190" s="79" customFormat="1"/>
    <row r="191" s="79" customFormat="1"/>
    <row r="192" s="79" customFormat="1"/>
    <row r="193" s="79" customFormat="1"/>
    <row r="194" s="79" customFormat="1"/>
    <row r="195" s="79" customFormat="1"/>
    <row r="196" s="79" customFormat="1"/>
    <row r="197" s="79" customFormat="1"/>
    <row r="198" s="79" customFormat="1"/>
    <row r="199" s="79" customFormat="1"/>
    <row r="200" s="79" customFormat="1"/>
    <row r="201" s="79" customFormat="1"/>
    <row r="202" s="79" customFormat="1"/>
    <row r="203" s="79" customFormat="1"/>
    <row r="204" s="79" customFormat="1"/>
    <row r="205" s="79" customFormat="1"/>
    <row r="206" s="79" customFormat="1"/>
    <row r="207" s="79" customFormat="1"/>
    <row r="208" s="79" customFormat="1"/>
    <row r="209" s="79" customFormat="1"/>
    <row r="210" s="79" customFormat="1"/>
    <row r="211" s="79" customFormat="1"/>
    <row r="212" s="79" customFormat="1"/>
    <row r="213" s="79" customFormat="1"/>
    <row r="214" s="79" customFormat="1"/>
    <row r="215" s="79" customFormat="1"/>
    <row r="216" s="79" customFormat="1"/>
    <row r="217" s="79" customFormat="1"/>
    <row r="218" s="79" customFormat="1"/>
    <row r="219" s="79" customFormat="1"/>
    <row r="220" s="79" customFormat="1"/>
    <row r="221" s="79" customFormat="1"/>
    <row r="222" s="79" customFormat="1"/>
    <row r="223" s="79" customFormat="1"/>
    <row r="224" s="79" customFormat="1"/>
    <row r="225" s="79" customFormat="1"/>
    <row r="226" s="79" customFormat="1"/>
    <row r="227" s="79" customFormat="1"/>
    <row r="228" s="79" customFormat="1"/>
    <row r="229" s="79" customFormat="1"/>
    <row r="230" s="79" customFormat="1"/>
    <row r="231" s="79" customFormat="1"/>
    <row r="232" s="79" customFormat="1"/>
  </sheetData>
  <mergeCells count="1">
    <mergeCell ref="B2:F2"/>
  </mergeCells>
  <conditionalFormatting sqref="E3">
    <cfRule type="top10" dxfId="5" priority="7" rank="10"/>
  </conditionalFormatting>
  <conditionalFormatting sqref="C4:C43">
    <cfRule type="top10" dxfId="4" priority="6" rank="10"/>
  </conditionalFormatting>
  <conditionalFormatting sqref="D4:D42">
    <cfRule type="top10" dxfId="3" priority="5" rank="10"/>
  </conditionalFormatting>
  <conditionalFormatting sqref="E4:E42">
    <cfRule type="top10" dxfId="2" priority="4" rank="10"/>
  </conditionalFormatting>
  <conditionalFormatting sqref="F4:F42">
    <cfRule type="top10" dxfId="1" priority="3" rank="10"/>
  </conditionalFormatting>
  <conditionalFormatting sqref="D3">
    <cfRule type="top10" dxfId="0" priority="2" rank="10"/>
  </conditionalFormatting>
  <hyperlinks>
    <hyperlink ref="B1" location="'Table of Contents'!A1" display="Return to Table of Contents" xr:uid="{9757198F-06B7-4113-8CD7-E03F78A8356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1D48-AA2A-404C-8F67-0B578E38E2B6}">
  <dimension ref="B1:J17"/>
  <sheetViews>
    <sheetView zoomScaleNormal="100" workbookViewId="0"/>
  </sheetViews>
  <sheetFormatPr defaultColWidth="9" defaultRowHeight="14.25"/>
  <cols>
    <col min="1" max="1" width="9" style="1"/>
    <col min="2" max="2" width="41.53125" style="1" customWidth="1"/>
    <col min="3" max="3" width="24.265625" style="1" customWidth="1"/>
    <col min="4" max="4" width="22.1328125" style="1" customWidth="1"/>
    <col min="5" max="5" width="11.3984375" style="1" customWidth="1"/>
    <col min="6" max="6" width="13.59765625" style="1" customWidth="1"/>
    <col min="7" max="7" width="10.1328125" style="1" customWidth="1"/>
    <col min="8" max="8" width="9.3984375" style="1" customWidth="1"/>
    <col min="9" max="9" width="13.1328125" style="1" customWidth="1"/>
    <col min="10" max="10" width="9.73046875" style="1" customWidth="1"/>
    <col min="11" max="11" width="11.59765625" style="1" customWidth="1"/>
    <col min="12" max="12" width="11.265625" style="1" customWidth="1"/>
    <col min="13" max="13" width="10.86328125" style="1" customWidth="1"/>
    <col min="14" max="42" width="15.73046875" style="1" bestFit="1" customWidth="1"/>
    <col min="43" max="43" width="10.59765625" style="1" bestFit="1" customWidth="1"/>
    <col min="44" max="16384" width="9" style="1"/>
  </cols>
  <sheetData>
    <row r="1" spans="2:10">
      <c r="B1" s="150" t="s">
        <v>365</v>
      </c>
    </row>
    <row r="2" spans="2:10" ht="31.5" customHeight="1">
      <c r="B2" s="322" t="s">
        <v>262</v>
      </c>
      <c r="C2" s="322"/>
      <c r="D2" s="322"/>
      <c r="E2" s="175"/>
      <c r="F2" s="175"/>
      <c r="J2" s="79"/>
    </row>
    <row r="3" spans="2:10">
      <c r="B3" s="122" t="s">
        <v>108</v>
      </c>
      <c r="C3" s="122" t="s">
        <v>56</v>
      </c>
      <c r="D3" s="122" t="s">
        <v>267</v>
      </c>
      <c r="F3" s="175"/>
      <c r="J3" s="79"/>
    </row>
    <row r="4" spans="2:10">
      <c r="B4" s="13" t="s">
        <v>109</v>
      </c>
      <c r="C4" s="16">
        <v>1850</v>
      </c>
      <c r="D4" s="164">
        <f>IF(ROUND(C4/$C$17,2)&lt;0.01,"&lt;1%",C4/$C$17)</f>
        <v>8.6275643686255128E-3</v>
      </c>
      <c r="E4" s="163"/>
      <c r="F4" s="175"/>
      <c r="J4" s="79"/>
    </row>
    <row r="5" spans="2:10">
      <c r="B5" s="13" t="s">
        <v>354</v>
      </c>
      <c r="C5" s="16">
        <v>574</v>
      </c>
      <c r="D5" s="164" t="str">
        <f t="shared" ref="D5:D16" si="0">IF(ROUND(C5/$C$17,2)&lt;0.01,"&lt;1%",C5/$C$17)</f>
        <v>&lt;1%</v>
      </c>
      <c r="E5" s="163"/>
      <c r="F5" s="175"/>
      <c r="J5" s="79"/>
    </row>
    <row r="6" spans="2:10">
      <c r="B6" s="13" t="s">
        <v>110</v>
      </c>
      <c r="C6" s="16">
        <v>36248</v>
      </c>
      <c r="D6" s="164">
        <f t="shared" si="0"/>
        <v>0.16904429904537166</v>
      </c>
      <c r="E6" s="163"/>
      <c r="F6" s="175"/>
    </row>
    <row r="7" spans="2:10">
      <c r="B7" s="13" t="s">
        <v>111</v>
      </c>
      <c r="C7" s="16">
        <v>6542</v>
      </c>
      <c r="D7" s="164">
        <f t="shared" si="0"/>
        <v>3.0508933026782759E-2</v>
      </c>
      <c r="E7" s="163"/>
      <c r="F7" s="175"/>
    </row>
    <row r="8" spans="2:10">
      <c r="B8" s="13" t="s">
        <v>246</v>
      </c>
      <c r="C8" s="16">
        <v>45259</v>
      </c>
      <c r="D8" s="164">
        <f t="shared" si="0"/>
        <v>0.21106753284303895</v>
      </c>
      <c r="E8" s="163"/>
      <c r="F8" s="175"/>
      <c r="J8" s="162"/>
    </row>
    <row r="9" spans="2:10">
      <c r="B9" s="13" t="s">
        <v>247</v>
      </c>
      <c r="C9" s="16">
        <v>30380</v>
      </c>
      <c r="D9" s="164">
        <f t="shared" si="0"/>
        <v>0.141678597577753</v>
      </c>
      <c r="E9" s="163"/>
      <c r="F9" s="175"/>
      <c r="J9" s="162"/>
    </row>
    <row r="10" spans="2:10">
      <c r="B10" s="13" t="s">
        <v>113</v>
      </c>
      <c r="C10" s="16">
        <v>58350</v>
      </c>
      <c r="D10" s="164">
        <f t="shared" si="0"/>
        <v>0.27211804373475601</v>
      </c>
      <c r="E10" s="163"/>
      <c r="F10" s="175"/>
      <c r="J10" s="175"/>
    </row>
    <row r="11" spans="2:10">
      <c r="B11" s="13" t="s">
        <v>248</v>
      </c>
      <c r="C11" s="16">
        <v>2129</v>
      </c>
      <c r="D11" s="164">
        <f t="shared" si="0"/>
        <v>9.9286943463803862E-3</v>
      </c>
      <c r="E11" s="163"/>
      <c r="F11" s="175"/>
      <c r="J11" s="157"/>
    </row>
    <row r="12" spans="2:10">
      <c r="B12" s="13" t="s">
        <v>114</v>
      </c>
      <c r="C12" s="90">
        <v>21177</v>
      </c>
      <c r="D12" s="164">
        <f t="shared" si="0"/>
        <v>9.8759962505071602E-2</v>
      </c>
      <c r="E12" s="163"/>
      <c r="F12" s="175"/>
    </row>
    <row r="13" spans="2:10">
      <c r="B13" s="13" t="s">
        <v>249</v>
      </c>
      <c r="C13" s="16">
        <v>463</v>
      </c>
      <c r="D13" s="164" t="str">
        <f t="shared" si="0"/>
        <v>&lt;1%</v>
      </c>
      <c r="E13" s="163"/>
      <c r="F13" s="176"/>
    </row>
    <row r="14" spans="2:10">
      <c r="B14" s="13" t="s">
        <v>355</v>
      </c>
      <c r="C14" s="16">
        <v>803</v>
      </c>
      <c r="D14" s="164" t="str">
        <f t="shared" si="0"/>
        <v>&lt;1%</v>
      </c>
      <c r="E14" s="163"/>
      <c r="F14" s="175"/>
    </row>
    <row r="15" spans="2:10">
      <c r="B15" s="13" t="s">
        <v>356</v>
      </c>
      <c r="C15" s="16">
        <v>8835</v>
      </c>
      <c r="D15" s="164">
        <f t="shared" si="0"/>
        <v>4.1202449295571028E-2</v>
      </c>
      <c r="E15" s="163"/>
      <c r="F15" s="175"/>
    </row>
    <row r="16" spans="2:10">
      <c r="B16" s="13" t="s">
        <v>357</v>
      </c>
      <c r="C16" s="90">
        <v>1819</v>
      </c>
      <c r="D16" s="164">
        <f t="shared" si="0"/>
        <v>8.4829943710971936E-3</v>
      </c>
      <c r="E16" s="163"/>
      <c r="F16" s="175"/>
    </row>
    <row r="17" spans="2:6">
      <c r="B17" s="137" t="s">
        <v>187</v>
      </c>
      <c r="C17" s="138">
        <f>SUM(C4:C16)</f>
        <v>214429</v>
      </c>
      <c r="D17" s="145">
        <v>1</v>
      </c>
      <c r="E17" s="163"/>
      <c r="F17" s="175"/>
    </row>
  </sheetData>
  <mergeCells count="1">
    <mergeCell ref="B2:D2"/>
  </mergeCells>
  <hyperlinks>
    <hyperlink ref="B1" location="'Table of Contents'!A1" display="Return to Table of Contents" xr:uid="{71232791-30A1-4D75-AC64-9C66BCA6652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0"/>
  <sheetViews>
    <sheetView zoomScaleNormal="100" workbookViewId="0"/>
  </sheetViews>
  <sheetFormatPr defaultColWidth="9" defaultRowHeight="14.25"/>
  <cols>
    <col min="1" max="1" width="9" style="1"/>
    <col min="2" max="2" width="17.9296875" style="1" customWidth="1"/>
    <col min="3" max="3" width="19.265625" style="1" customWidth="1"/>
    <col min="4" max="12" width="14.06640625" style="1" customWidth="1"/>
    <col min="13" max="40" width="15.73046875" style="1" bestFit="1" customWidth="1"/>
    <col min="41" max="41" width="10.59765625" style="1" bestFit="1" customWidth="1"/>
    <col min="42" max="16384" width="9" style="1"/>
  </cols>
  <sheetData>
    <row r="1" spans="2:15">
      <c r="B1" s="150" t="s">
        <v>365</v>
      </c>
    </row>
    <row r="3" spans="2:15" ht="15.75">
      <c r="B3" s="323" t="s">
        <v>375</v>
      </c>
      <c r="C3" s="324"/>
      <c r="D3" s="324"/>
      <c r="E3" s="325"/>
      <c r="G3" s="326" t="s">
        <v>263</v>
      </c>
      <c r="H3" s="327"/>
      <c r="I3" s="327"/>
      <c r="J3" s="328"/>
      <c r="L3" s="174"/>
    </row>
    <row r="4" spans="2:15">
      <c r="B4" s="252" t="s">
        <v>46</v>
      </c>
      <c r="C4" s="252" t="s">
        <v>376</v>
      </c>
      <c r="D4" s="252" t="s">
        <v>377</v>
      </c>
      <c r="E4" s="252" t="s">
        <v>187</v>
      </c>
      <c r="G4" s="139" t="s">
        <v>46</v>
      </c>
      <c r="H4" s="166" t="s">
        <v>146</v>
      </c>
      <c r="I4" s="166" t="s">
        <v>147</v>
      </c>
      <c r="J4" s="166" t="s">
        <v>187</v>
      </c>
      <c r="L4" s="169"/>
    </row>
    <row r="5" spans="2:15">
      <c r="B5" s="8" t="s">
        <v>367</v>
      </c>
      <c r="C5" s="9">
        <v>6840</v>
      </c>
      <c r="D5" s="9">
        <v>555</v>
      </c>
      <c r="E5" s="9">
        <f>C5+D5</f>
        <v>7395</v>
      </c>
      <c r="F5" s="86"/>
      <c r="G5" s="8" t="s">
        <v>367</v>
      </c>
      <c r="H5" s="186">
        <v>8169</v>
      </c>
      <c r="I5" s="186">
        <v>1216842</v>
      </c>
      <c r="J5" s="186">
        <v>1225011</v>
      </c>
    </row>
    <row r="6" spans="2:15">
      <c r="B6" s="8" t="s">
        <v>368</v>
      </c>
      <c r="C6" s="9">
        <v>3768</v>
      </c>
      <c r="D6" s="9">
        <v>100</v>
      </c>
      <c r="E6" s="9">
        <f t="shared" ref="E6:E11" si="0">C6+D6</f>
        <v>3868</v>
      </c>
      <c r="F6" s="165"/>
      <c r="G6" s="8" t="s">
        <v>368</v>
      </c>
      <c r="H6" s="186">
        <v>1323</v>
      </c>
      <c r="I6" s="186">
        <v>315367</v>
      </c>
      <c r="J6" s="186">
        <v>316690</v>
      </c>
    </row>
    <row r="7" spans="2:15">
      <c r="B7" s="8" t="s">
        <v>369</v>
      </c>
      <c r="C7" s="9">
        <v>13006</v>
      </c>
      <c r="D7" s="9">
        <v>286</v>
      </c>
      <c r="E7" s="9">
        <f t="shared" si="0"/>
        <v>13292</v>
      </c>
      <c r="F7" s="165"/>
      <c r="G7" s="8" t="s">
        <v>369</v>
      </c>
      <c r="H7" s="186">
        <v>276</v>
      </c>
      <c r="I7" s="186">
        <v>26052</v>
      </c>
      <c r="J7" s="186">
        <v>26328</v>
      </c>
    </row>
    <row r="8" spans="2:15">
      <c r="B8" s="8" t="s">
        <v>370</v>
      </c>
      <c r="C8" s="9">
        <v>38310</v>
      </c>
      <c r="D8" s="9">
        <v>1025</v>
      </c>
      <c r="E8" s="9">
        <f t="shared" si="0"/>
        <v>39335</v>
      </c>
      <c r="F8" s="165"/>
      <c r="G8" s="8" t="s">
        <v>370</v>
      </c>
      <c r="H8" s="186">
        <v>904</v>
      </c>
      <c r="I8" s="186">
        <v>85569</v>
      </c>
      <c r="J8" s="186">
        <v>86473</v>
      </c>
      <c r="N8" s="171"/>
      <c r="O8" s="172"/>
    </row>
    <row r="9" spans="2:15">
      <c r="B9" s="8" t="s">
        <v>371</v>
      </c>
      <c r="C9" s="9">
        <v>27606</v>
      </c>
      <c r="D9" s="9">
        <v>1253</v>
      </c>
      <c r="E9" s="9">
        <f t="shared" si="0"/>
        <v>28859</v>
      </c>
      <c r="F9" s="165"/>
      <c r="G9" s="8" t="s">
        <v>371</v>
      </c>
      <c r="H9" s="186">
        <v>35662</v>
      </c>
      <c r="I9" s="186">
        <v>18863</v>
      </c>
      <c r="J9" s="186">
        <v>54525</v>
      </c>
      <c r="N9" s="171"/>
      <c r="O9" s="172"/>
    </row>
    <row r="10" spans="2:15">
      <c r="B10" s="8" t="s">
        <v>372</v>
      </c>
      <c r="C10" s="9">
        <v>19350</v>
      </c>
      <c r="D10" s="9">
        <v>1345</v>
      </c>
      <c r="E10" s="9">
        <f t="shared" si="0"/>
        <v>20695</v>
      </c>
      <c r="F10" s="165"/>
      <c r="G10" s="8" t="s">
        <v>372</v>
      </c>
      <c r="H10" s="186">
        <v>25207</v>
      </c>
      <c r="I10" s="186">
        <v>3128</v>
      </c>
      <c r="J10" s="186">
        <v>28335</v>
      </c>
      <c r="N10" s="171"/>
      <c r="O10" s="172"/>
    </row>
    <row r="11" spans="2:15">
      <c r="B11" s="8" t="s">
        <v>373</v>
      </c>
      <c r="C11" s="9">
        <v>26094</v>
      </c>
      <c r="D11" s="9">
        <v>3017</v>
      </c>
      <c r="E11" s="9">
        <f t="shared" si="0"/>
        <v>29111</v>
      </c>
      <c r="F11" s="165"/>
      <c r="G11" s="8" t="s">
        <v>373</v>
      </c>
      <c r="H11" s="186">
        <v>7345</v>
      </c>
      <c r="I11" s="186">
        <v>2294</v>
      </c>
      <c r="J11" s="186">
        <v>9639</v>
      </c>
      <c r="N11" s="171"/>
      <c r="O11" s="172"/>
    </row>
    <row r="12" spans="2:15">
      <c r="B12" s="8" t="s">
        <v>445</v>
      </c>
      <c r="C12" s="9">
        <v>9669</v>
      </c>
      <c r="D12" s="9">
        <v>2067</v>
      </c>
      <c r="E12" s="9">
        <v>11736</v>
      </c>
      <c r="F12" s="165"/>
      <c r="G12" s="8" t="s">
        <v>374</v>
      </c>
      <c r="H12" s="186">
        <v>649</v>
      </c>
      <c r="I12" s="186">
        <v>1345</v>
      </c>
      <c r="J12" s="186">
        <v>1994</v>
      </c>
      <c r="N12" s="171"/>
      <c r="O12" s="172"/>
    </row>
    <row r="13" spans="2:15">
      <c r="B13" s="8" t="s">
        <v>446</v>
      </c>
      <c r="C13" s="9">
        <v>4915</v>
      </c>
      <c r="D13" s="9">
        <v>1242</v>
      </c>
      <c r="E13" s="9">
        <v>6157</v>
      </c>
      <c r="F13" s="86"/>
      <c r="G13" s="129" t="s">
        <v>187</v>
      </c>
      <c r="H13" s="187">
        <v>79535</v>
      </c>
      <c r="I13" s="187">
        <v>1669460</v>
      </c>
      <c r="J13" s="188">
        <v>1748995</v>
      </c>
      <c r="N13" s="173"/>
      <c r="O13" s="172"/>
    </row>
    <row r="14" spans="2:15">
      <c r="B14" s="8" t="s">
        <v>442</v>
      </c>
      <c r="C14" s="9">
        <v>7818</v>
      </c>
      <c r="D14" s="9">
        <v>2558</v>
      </c>
      <c r="E14" s="9">
        <v>10376</v>
      </c>
      <c r="G14" s="331"/>
      <c r="H14" s="331"/>
      <c r="I14" s="331"/>
      <c r="J14" s="331"/>
      <c r="K14" s="331"/>
      <c r="N14" s="170"/>
      <c r="O14" s="173"/>
    </row>
    <row r="15" spans="2:15" ht="15.75">
      <c r="B15" s="89" t="s">
        <v>190</v>
      </c>
      <c r="C15" s="9">
        <v>1975</v>
      </c>
      <c r="D15" s="9">
        <v>41630</v>
      </c>
      <c r="E15" s="9">
        <v>43605</v>
      </c>
      <c r="G15" s="331"/>
      <c r="H15" s="331"/>
      <c r="I15" s="331"/>
      <c r="J15" s="331"/>
      <c r="K15" s="331"/>
      <c r="L15" s="168"/>
      <c r="M15" s="170"/>
      <c r="N15" s="170"/>
      <c r="O15" s="172"/>
    </row>
    <row r="16" spans="2:15" ht="15" customHeight="1">
      <c r="B16" s="140" t="s">
        <v>187</v>
      </c>
      <c r="C16" s="140">
        <f>SUM(C5:C15)</f>
        <v>159351</v>
      </c>
      <c r="D16" s="140">
        <f t="shared" ref="D16:E16" si="1">SUM(D5:D15)</f>
        <v>55078</v>
      </c>
      <c r="E16" s="140">
        <f t="shared" si="1"/>
        <v>214429</v>
      </c>
      <c r="G16" s="331"/>
      <c r="H16" s="331"/>
      <c r="I16" s="331"/>
      <c r="J16" s="331"/>
      <c r="K16" s="331"/>
      <c r="M16" s="172"/>
    </row>
    <row r="17" spans="2:13">
      <c r="B17" s="167" t="s">
        <v>256</v>
      </c>
      <c r="G17" s="331"/>
      <c r="H17" s="331"/>
      <c r="I17" s="331"/>
      <c r="J17" s="331"/>
      <c r="K17" s="331"/>
      <c r="M17" s="172"/>
    </row>
    <row r="18" spans="2:13" s="264" customFormat="1" ht="27" customHeight="1">
      <c r="B18" s="330" t="s">
        <v>450</v>
      </c>
      <c r="C18" s="330"/>
      <c r="D18" s="330"/>
      <c r="E18" s="330"/>
    </row>
    <row r="19" spans="2:13">
      <c r="B19" s="220"/>
      <c r="C19" s="220"/>
      <c r="D19" s="220"/>
      <c r="J19" s="264"/>
      <c r="M19" s="146"/>
    </row>
    <row r="20" spans="2:13" ht="15.75">
      <c r="B20" s="323" t="s">
        <v>281</v>
      </c>
      <c r="C20" s="324"/>
      <c r="D20" s="324"/>
      <c r="E20" s="325"/>
      <c r="G20" s="329" t="s">
        <v>451</v>
      </c>
      <c r="H20" s="329"/>
      <c r="I20" s="329"/>
      <c r="J20" s="329"/>
      <c r="K20" s="329"/>
      <c r="L20" s="329"/>
      <c r="M20" s="146"/>
    </row>
    <row r="21" spans="2:13">
      <c r="B21" s="91" t="s">
        <v>46</v>
      </c>
      <c r="C21" s="126" t="s">
        <v>127</v>
      </c>
      <c r="D21" s="127" t="s">
        <v>260</v>
      </c>
      <c r="E21" s="122" t="s">
        <v>187</v>
      </c>
      <c r="G21" s="122" t="s">
        <v>46</v>
      </c>
      <c r="H21" s="122" t="s">
        <v>42</v>
      </c>
      <c r="I21" s="122" t="s">
        <v>43</v>
      </c>
      <c r="J21" s="122" t="s">
        <v>44</v>
      </c>
      <c r="K21" s="122" t="s">
        <v>45</v>
      </c>
      <c r="L21" s="122" t="s">
        <v>187</v>
      </c>
      <c r="M21" s="146"/>
    </row>
    <row r="22" spans="2:13">
      <c r="B22" s="8" t="s">
        <v>367</v>
      </c>
      <c r="C22" s="9">
        <v>471</v>
      </c>
      <c r="D22" s="9">
        <v>6924</v>
      </c>
      <c r="E22" s="90">
        <f>SUM(C22:D22)</f>
        <v>7395</v>
      </c>
      <c r="G22" s="78" t="s">
        <v>367</v>
      </c>
      <c r="H22" s="88">
        <v>640</v>
      </c>
      <c r="I22" s="88">
        <v>24</v>
      </c>
      <c r="J22" s="88">
        <v>249</v>
      </c>
      <c r="K22" s="88">
        <v>6482</v>
      </c>
      <c r="L22" s="88">
        <f t="shared" ref="L22:L32" si="2">SUM(H22:K22)</f>
        <v>7395</v>
      </c>
      <c r="M22" s="146"/>
    </row>
    <row r="23" spans="2:13">
      <c r="B23" s="8" t="s">
        <v>368</v>
      </c>
      <c r="C23" s="9">
        <v>800</v>
      </c>
      <c r="D23" s="9">
        <v>3068</v>
      </c>
      <c r="E23" s="90">
        <f t="shared" ref="E23:E33" si="3">SUM(C23:D23)</f>
        <v>3868</v>
      </c>
      <c r="G23" s="78" t="s">
        <v>368</v>
      </c>
      <c r="H23" s="88">
        <v>398</v>
      </c>
      <c r="I23" s="88">
        <v>2</v>
      </c>
      <c r="J23" s="88">
        <v>82</v>
      </c>
      <c r="K23" s="88">
        <v>3386</v>
      </c>
      <c r="L23" s="88">
        <f t="shared" si="2"/>
        <v>3868</v>
      </c>
      <c r="M23" s="146"/>
    </row>
    <row r="24" spans="2:13">
      <c r="B24" s="8" t="s">
        <v>369</v>
      </c>
      <c r="C24" s="9">
        <v>11066</v>
      </c>
      <c r="D24" s="9">
        <v>2226</v>
      </c>
      <c r="E24" s="90">
        <f t="shared" si="3"/>
        <v>13292</v>
      </c>
      <c r="G24" s="78" t="s">
        <v>369</v>
      </c>
      <c r="H24" s="88">
        <v>2457</v>
      </c>
      <c r="I24" s="88">
        <v>26</v>
      </c>
      <c r="J24" s="88">
        <v>329</v>
      </c>
      <c r="K24" s="88">
        <v>10480</v>
      </c>
      <c r="L24" s="88">
        <f t="shared" si="2"/>
        <v>13292</v>
      </c>
      <c r="M24" s="146"/>
    </row>
    <row r="25" spans="2:13">
      <c r="B25" s="8" t="s">
        <v>370</v>
      </c>
      <c r="C25" s="9">
        <v>34119</v>
      </c>
      <c r="D25" s="9">
        <v>5216</v>
      </c>
      <c r="E25" s="90">
        <f t="shared" si="3"/>
        <v>39335</v>
      </c>
      <c r="G25" s="78" t="s">
        <v>370</v>
      </c>
      <c r="H25" s="88">
        <v>11881</v>
      </c>
      <c r="I25" s="88">
        <v>60</v>
      </c>
      <c r="J25" s="88">
        <v>1551</v>
      </c>
      <c r="K25" s="88">
        <v>25843</v>
      </c>
      <c r="L25" s="88">
        <f t="shared" si="2"/>
        <v>39335</v>
      </c>
      <c r="M25" s="146"/>
    </row>
    <row r="26" spans="2:13">
      <c r="B26" s="8" t="s">
        <v>371</v>
      </c>
      <c r="C26" s="9">
        <v>25539</v>
      </c>
      <c r="D26" s="9">
        <v>3320</v>
      </c>
      <c r="E26" s="90">
        <f t="shared" si="3"/>
        <v>28859</v>
      </c>
      <c r="G26" s="78" t="s">
        <v>371</v>
      </c>
      <c r="H26" s="88">
        <v>13884</v>
      </c>
      <c r="I26" s="88">
        <v>89</v>
      </c>
      <c r="J26" s="88">
        <v>3256</v>
      </c>
      <c r="K26" s="88">
        <v>11630</v>
      </c>
      <c r="L26" s="90">
        <f t="shared" si="2"/>
        <v>28859</v>
      </c>
      <c r="M26" s="146"/>
    </row>
    <row r="27" spans="2:13">
      <c r="B27" s="8" t="s">
        <v>372</v>
      </c>
      <c r="C27" s="9">
        <v>18666</v>
      </c>
      <c r="D27" s="9">
        <v>2029</v>
      </c>
      <c r="E27" s="90">
        <f t="shared" si="3"/>
        <v>20695</v>
      </c>
      <c r="G27" s="78" t="s">
        <v>372</v>
      </c>
      <c r="H27" s="88">
        <v>11857</v>
      </c>
      <c r="I27" s="88">
        <v>141</v>
      </c>
      <c r="J27" s="88">
        <v>2620</v>
      </c>
      <c r="K27" s="88">
        <v>6077</v>
      </c>
      <c r="L27" s="88">
        <f t="shared" si="2"/>
        <v>20695</v>
      </c>
    </row>
    <row r="28" spans="2:13">
      <c r="B28" s="8" t="s">
        <v>373</v>
      </c>
      <c r="C28" s="9">
        <v>26826</v>
      </c>
      <c r="D28" s="9">
        <v>2285</v>
      </c>
      <c r="E28" s="90">
        <f t="shared" si="3"/>
        <v>29111</v>
      </c>
      <c r="G28" s="78" t="s">
        <v>373</v>
      </c>
      <c r="H28" s="88">
        <v>17492</v>
      </c>
      <c r="I28" s="88">
        <v>322</v>
      </c>
      <c r="J28" s="88">
        <v>3839</v>
      </c>
      <c r="K28" s="88">
        <v>7458</v>
      </c>
      <c r="L28" s="90">
        <f t="shared" si="2"/>
        <v>29111</v>
      </c>
    </row>
    <row r="29" spans="2:13">
      <c r="B29" s="8" t="s">
        <v>443</v>
      </c>
      <c r="C29" s="88">
        <v>10951</v>
      </c>
      <c r="D29" s="88">
        <v>785</v>
      </c>
      <c r="E29" s="90">
        <f t="shared" ref="E29:E31" si="4">SUM(C29:D29)</f>
        <v>11736</v>
      </c>
      <c r="G29" s="8" t="s">
        <v>443</v>
      </c>
      <c r="H29" s="88">
        <v>7002</v>
      </c>
      <c r="I29" s="88">
        <v>166</v>
      </c>
      <c r="J29" s="88">
        <v>1907</v>
      </c>
      <c r="K29" s="88">
        <v>2661</v>
      </c>
      <c r="L29" s="88">
        <f t="shared" si="2"/>
        <v>11736</v>
      </c>
    </row>
    <row r="30" spans="2:13">
      <c r="B30" s="8" t="s">
        <v>444</v>
      </c>
      <c r="C30" s="88">
        <v>5772</v>
      </c>
      <c r="D30" s="88">
        <v>385</v>
      </c>
      <c r="E30" s="90">
        <f t="shared" si="4"/>
        <v>6157</v>
      </c>
      <c r="G30" s="8" t="s">
        <v>444</v>
      </c>
      <c r="H30" s="88">
        <v>3660</v>
      </c>
      <c r="I30" s="88">
        <v>49</v>
      </c>
      <c r="J30" s="88">
        <v>1084</v>
      </c>
      <c r="K30" s="88">
        <v>1364</v>
      </c>
      <c r="L30" s="88">
        <f t="shared" si="2"/>
        <v>6157</v>
      </c>
    </row>
    <row r="31" spans="2:13">
      <c r="B31" s="8" t="s">
        <v>447</v>
      </c>
      <c r="C31" s="88">
        <v>9711</v>
      </c>
      <c r="D31" s="88">
        <v>665</v>
      </c>
      <c r="E31" s="90">
        <f t="shared" si="4"/>
        <v>10376</v>
      </c>
      <c r="G31" s="8" t="s">
        <v>447</v>
      </c>
      <c r="H31" s="88">
        <v>6137</v>
      </c>
      <c r="I31" s="88">
        <v>78</v>
      </c>
      <c r="J31" s="88">
        <v>2106</v>
      </c>
      <c r="K31" s="88">
        <v>2055</v>
      </c>
      <c r="L31" s="88">
        <f t="shared" si="2"/>
        <v>10376</v>
      </c>
    </row>
    <row r="32" spans="2:13" ht="15.75">
      <c r="B32" s="89" t="s">
        <v>190</v>
      </c>
      <c r="C32" s="9">
        <v>40572</v>
      </c>
      <c r="D32" s="9">
        <v>3033</v>
      </c>
      <c r="E32" s="90">
        <f t="shared" si="3"/>
        <v>43605</v>
      </c>
      <c r="G32" s="78" t="s">
        <v>190</v>
      </c>
      <c r="H32" s="88">
        <v>25205</v>
      </c>
      <c r="I32" s="88">
        <v>529</v>
      </c>
      <c r="J32" s="88">
        <v>9533</v>
      </c>
      <c r="K32" s="88">
        <v>8338</v>
      </c>
      <c r="L32" s="88">
        <f t="shared" si="2"/>
        <v>43605</v>
      </c>
    </row>
    <row r="33" spans="2:12">
      <c r="B33" s="140" t="s">
        <v>187</v>
      </c>
      <c r="C33" s="140">
        <f>SUM(C22:C32)</f>
        <v>184493</v>
      </c>
      <c r="D33" s="141">
        <f>SUM(D22:D32)</f>
        <v>29936</v>
      </c>
      <c r="E33" s="141">
        <f t="shared" si="3"/>
        <v>214429</v>
      </c>
      <c r="G33" s="141" t="s">
        <v>187</v>
      </c>
      <c r="H33" s="141">
        <f>SUM(H22:H32)</f>
        <v>100613</v>
      </c>
      <c r="I33" s="141">
        <f t="shared" ref="I33:L33" si="5">SUM(I22:I32)</f>
        <v>1486</v>
      </c>
      <c r="J33" s="141">
        <f t="shared" si="5"/>
        <v>26556</v>
      </c>
      <c r="K33" s="141">
        <f t="shared" si="5"/>
        <v>85774</v>
      </c>
      <c r="L33" s="141">
        <f t="shared" si="5"/>
        <v>214429</v>
      </c>
    </row>
    <row r="34" spans="2:12">
      <c r="B34" s="118" t="s">
        <v>256</v>
      </c>
      <c r="E34" s="146"/>
      <c r="G34" s="119" t="s">
        <v>256</v>
      </c>
      <c r="H34"/>
      <c r="I34"/>
    </row>
    <row r="36" spans="2:12" ht="15.75">
      <c r="B36" s="272" t="s">
        <v>452</v>
      </c>
      <c r="C36" s="273"/>
      <c r="D36" s="273"/>
      <c r="E36" s="273"/>
      <c r="F36" s="274"/>
    </row>
    <row r="37" spans="2:12">
      <c r="B37" s="123" t="s">
        <v>46</v>
      </c>
      <c r="C37" s="122" t="s">
        <v>237</v>
      </c>
      <c r="D37" s="122" t="s">
        <v>238</v>
      </c>
      <c r="E37" s="122" t="s">
        <v>470</v>
      </c>
      <c r="F37" s="122" t="s">
        <v>254</v>
      </c>
      <c r="I37" s="79"/>
    </row>
    <row r="38" spans="2:12">
      <c r="B38" s="78" t="s">
        <v>367</v>
      </c>
      <c r="C38" s="9">
        <v>2124</v>
      </c>
      <c r="D38" s="9">
        <v>2248</v>
      </c>
      <c r="E38" s="9">
        <v>3023</v>
      </c>
      <c r="F38" s="265">
        <f t="shared" ref="F38:F48" si="6">SUM(C38:E38)</f>
        <v>7395</v>
      </c>
      <c r="G38" s="146"/>
      <c r="I38" s="79"/>
    </row>
    <row r="39" spans="2:12">
      <c r="B39" s="78" t="s">
        <v>368</v>
      </c>
      <c r="C39" s="9">
        <v>1128</v>
      </c>
      <c r="D39" s="9">
        <v>1596</v>
      </c>
      <c r="E39" s="9">
        <v>1144</v>
      </c>
      <c r="F39" s="265">
        <f t="shared" si="6"/>
        <v>3868</v>
      </c>
      <c r="G39" s="146"/>
      <c r="I39" s="79"/>
    </row>
    <row r="40" spans="2:12">
      <c r="B40" s="78" t="s">
        <v>369</v>
      </c>
      <c r="C40" s="9">
        <v>4270</v>
      </c>
      <c r="D40" s="9">
        <v>4852</v>
      </c>
      <c r="E40" s="9">
        <v>4170</v>
      </c>
      <c r="F40" s="265">
        <f t="shared" si="6"/>
        <v>13292</v>
      </c>
      <c r="G40" s="146"/>
      <c r="I40" s="79"/>
    </row>
    <row r="41" spans="2:12">
      <c r="B41" s="78" t="s">
        <v>370</v>
      </c>
      <c r="C41" s="9">
        <v>12447</v>
      </c>
      <c r="D41" s="9">
        <v>14944</v>
      </c>
      <c r="E41" s="9">
        <v>11944</v>
      </c>
      <c r="F41" s="265">
        <f t="shared" si="6"/>
        <v>39335</v>
      </c>
      <c r="G41" s="146"/>
      <c r="I41" s="189"/>
    </row>
    <row r="42" spans="2:12">
      <c r="B42" s="78" t="s">
        <v>371</v>
      </c>
      <c r="C42" s="9">
        <v>8508</v>
      </c>
      <c r="D42" s="9">
        <v>11152</v>
      </c>
      <c r="E42" s="9">
        <v>9199</v>
      </c>
      <c r="F42" s="265">
        <f t="shared" si="6"/>
        <v>28859</v>
      </c>
      <c r="G42" s="146"/>
      <c r="I42" s="189"/>
    </row>
    <row r="43" spans="2:12">
      <c r="B43" s="78" t="s">
        <v>372</v>
      </c>
      <c r="C43" s="9">
        <v>5370</v>
      </c>
      <c r="D43" s="9">
        <v>7960</v>
      </c>
      <c r="E43" s="9">
        <v>7365</v>
      </c>
      <c r="F43" s="265">
        <f t="shared" si="6"/>
        <v>20695</v>
      </c>
      <c r="G43" s="146"/>
      <c r="I43" s="189"/>
    </row>
    <row r="44" spans="2:12">
      <c r="B44" s="78" t="s">
        <v>373</v>
      </c>
      <c r="C44" s="9">
        <v>9262</v>
      </c>
      <c r="D44" s="9">
        <v>9911</v>
      </c>
      <c r="E44" s="9">
        <v>9938</v>
      </c>
      <c r="F44" s="265">
        <f t="shared" si="6"/>
        <v>29111</v>
      </c>
      <c r="G44" s="146"/>
      <c r="I44" s="189"/>
    </row>
    <row r="45" spans="2:12">
      <c r="B45" s="8" t="s">
        <v>443</v>
      </c>
      <c r="C45" s="9">
        <v>4147</v>
      </c>
      <c r="D45" s="9">
        <v>4248</v>
      </c>
      <c r="E45" s="9">
        <v>3341</v>
      </c>
      <c r="F45" s="265">
        <f t="shared" si="6"/>
        <v>11736</v>
      </c>
      <c r="G45" s="146"/>
      <c r="I45" s="189"/>
    </row>
    <row r="46" spans="2:12">
      <c r="B46" s="8" t="s">
        <v>444</v>
      </c>
      <c r="C46" s="9">
        <v>2007</v>
      </c>
      <c r="D46" s="9">
        <v>2149</v>
      </c>
      <c r="E46" s="9">
        <v>2001</v>
      </c>
      <c r="F46" s="265">
        <f t="shared" si="6"/>
        <v>6157</v>
      </c>
      <c r="G46" s="146"/>
      <c r="I46" s="189"/>
    </row>
    <row r="47" spans="2:12">
      <c r="B47" s="8" t="s">
        <v>447</v>
      </c>
      <c r="C47" s="9">
        <v>3253</v>
      </c>
      <c r="D47" s="9">
        <v>3720</v>
      </c>
      <c r="E47" s="9">
        <v>3403</v>
      </c>
      <c r="F47" s="265">
        <f t="shared" si="6"/>
        <v>10376</v>
      </c>
      <c r="G47" s="146"/>
      <c r="I47" s="189"/>
    </row>
    <row r="48" spans="2:12">
      <c r="B48" s="78" t="s">
        <v>190</v>
      </c>
      <c r="C48" s="9">
        <v>16170</v>
      </c>
      <c r="D48" s="9">
        <v>14866</v>
      </c>
      <c r="E48" s="9">
        <v>12569</v>
      </c>
      <c r="F48" s="265">
        <f t="shared" si="6"/>
        <v>43605</v>
      </c>
      <c r="G48" s="146"/>
    </row>
    <row r="49" spans="2:7">
      <c r="B49" s="139" t="s">
        <v>187</v>
      </c>
      <c r="C49" s="142">
        <f>SUM(C38:C48)</f>
        <v>68686</v>
      </c>
      <c r="D49" s="142">
        <f>SUM(D38:D48)</f>
        <v>77646</v>
      </c>
      <c r="E49" s="142">
        <v>68097</v>
      </c>
      <c r="F49" s="142">
        <f>SUM(F38:F48)</f>
        <v>214429</v>
      </c>
      <c r="G49" s="146"/>
    </row>
    <row r="50" spans="2:7">
      <c r="B50" s="118" t="s">
        <v>256</v>
      </c>
      <c r="C50"/>
      <c r="D50"/>
    </row>
  </sheetData>
  <mergeCells count="6">
    <mergeCell ref="B3:E3"/>
    <mergeCell ref="G3:J3"/>
    <mergeCell ref="B20:E20"/>
    <mergeCell ref="G20:L20"/>
    <mergeCell ref="B18:E18"/>
    <mergeCell ref="G14:K17"/>
  </mergeCells>
  <phoneticPr fontId="28" type="noConversion"/>
  <hyperlinks>
    <hyperlink ref="B1" location="'Table of Contents'!A1" display="Return to Table of Contents" xr:uid="{4BDBA6A7-2BEF-47F5-97B7-3589A64C45E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21"/>
  <sheetViews>
    <sheetView workbookViewId="0"/>
  </sheetViews>
  <sheetFormatPr defaultColWidth="9" defaultRowHeight="14.25"/>
  <cols>
    <col min="1" max="1" width="9" style="79"/>
    <col min="2" max="2" width="17.86328125" style="79" customWidth="1"/>
    <col min="3" max="3" width="11.73046875" style="95" customWidth="1"/>
    <col min="4" max="4" width="14.59765625" style="79" customWidth="1"/>
    <col min="5" max="5" width="11.59765625" style="79" bestFit="1" customWidth="1"/>
    <col min="6" max="6" width="9" style="79"/>
    <col min="7" max="7" width="13.59765625" style="79" customWidth="1"/>
    <col min="8" max="8" width="14.59765625" style="79" customWidth="1"/>
    <col min="9" max="16384" width="9" style="79"/>
  </cols>
  <sheetData>
    <row r="1" spans="2:11" ht="17.25" customHeight="1">
      <c r="B1" s="150" t="s">
        <v>365</v>
      </c>
      <c r="C1" s="79"/>
    </row>
    <row r="2" spans="2:11" ht="20.25" customHeight="1">
      <c r="B2" s="332" t="s">
        <v>292</v>
      </c>
      <c r="C2" s="333"/>
      <c r="D2" s="334"/>
      <c r="F2" s="335" t="s">
        <v>299</v>
      </c>
      <c r="G2" s="336"/>
      <c r="H2" s="337"/>
    </row>
    <row r="3" spans="2:11">
      <c r="B3" s="91" t="s">
        <v>291</v>
      </c>
      <c r="C3" s="122" t="s">
        <v>34</v>
      </c>
      <c r="D3" s="122" t="s">
        <v>64</v>
      </c>
      <c r="F3" s="91" t="s">
        <v>300</v>
      </c>
      <c r="G3" s="122" t="s">
        <v>34</v>
      </c>
      <c r="H3" s="122" t="s">
        <v>64</v>
      </c>
    </row>
    <row r="4" spans="2:11">
      <c r="B4" s="73" t="s">
        <v>197</v>
      </c>
      <c r="C4" s="180">
        <v>15202</v>
      </c>
      <c r="D4" s="180">
        <v>782688</v>
      </c>
      <c r="F4" s="78" t="s">
        <v>62</v>
      </c>
      <c r="G4" s="83">
        <v>97438</v>
      </c>
      <c r="H4" s="12">
        <v>825221</v>
      </c>
      <c r="J4" s="1"/>
    </row>
    <row r="5" spans="2:11">
      <c r="B5" s="73" t="s">
        <v>198</v>
      </c>
      <c r="C5" s="180">
        <v>16830</v>
      </c>
      <c r="D5" s="180">
        <v>236966</v>
      </c>
      <c r="F5" s="78" t="s">
        <v>63</v>
      </c>
      <c r="G5" s="83">
        <v>116991</v>
      </c>
      <c r="H5" s="12">
        <v>923774</v>
      </c>
      <c r="J5" s="183"/>
    </row>
    <row r="6" spans="2:11">
      <c r="B6" s="73" t="s">
        <v>199</v>
      </c>
      <c r="C6" s="180">
        <v>36654</v>
      </c>
      <c r="D6" s="180">
        <v>262417</v>
      </c>
      <c r="E6" s="98"/>
      <c r="F6" s="129" t="s">
        <v>187</v>
      </c>
      <c r="G6" s="136">
        <f>SUM(G4:G5)</f>
        <v>214429</v>
      </c>
      <c r="H6" s="130">
        <f>SUM(H4:H5)</f>
        <v>1748995</v>
      </c>
    </row>
    <row r="7" spans="2:11">
      <c r="B7" s="73" t="s">
        <v>200</v>
      </c>
      <c r="C7" s="180">
        <v>36772</v>
      </c>
      <c r="D7" s="180">
        <v>207450</v>
      </c>
    </row>
    <row r="8" spans="2:11">
      <c r="B8" s="73" t="s">
        <v>201</v>
      </c>
      <c r="C8" s="180">
        <v>40874</v>
      </c>
      <c r="D8" s="180">
        <v>134953</v>
      </c>
      <c r="E8" s="98"/>
      <c r="J8" s="157"/>
    </row>
    <row r="9" spans="2:11">
      <c r="B9" s="73" t="s">
        <v>202</v>
      </c>
      <c r="C9" s="180">
        <v>64646</v>
      </c>
      <c r="D9" s="180">
        <v>117932</v>
      </c>
    </row>
    <row r="10" spans="2:11">
      <c r="B10" s="73" t="s">
        <v>203</v>
      </c>
      <c r="C10" s="180">
        <v>3451</v>
      </c>
      <c r="D10" s="180">
        <v>6589</v>
      </c>
      <c r="J10" s="157"/>
      <c r="K10" s="157"/>
    </row>
    <row r="11" spans="2:11">
      <c r="B11" s="129" t="s">
        <v>187</v>
      </c>
      <c r="C11" s="181">
        <f>SUM(C4:C10)</f>
        <v>214429</v>
      </c>
      <c r="D11" s="130">
        <v>1748995</v>
      </c>
      <c r="J11" s="157"/>
    </row>
    <row r="12" spans="2:11">
      <c r="B12" s="177"/>
      <c r="C12" s="79"/>
      <c r="H12" s="109"/>
    </row>
    <row r="14" spans="2:11" ht="15.75">
      <c r="B14" s="323" t="s">
        <v>293</v>
      </c>
      <c r="C14" s="324"/>
      <c r="D14" s="324"/>
      <c r="E14" s="325"/>
    </row>
    <row r="15" spans="2:11" s="23" customFormat="1">
      <c r="B15" s="91" t="s">
        <v>291</v>
      </c>
      <c r="C15" s="122" t="s">
        <v>34</v>
      </c>
      <c r="D15" s="124" t="s">
        <v>146</v>
      </c>
      <c r="E15" s="124" t="s">
        <v>147</v>
      </c>
      <c r="H15" s="79"/>
    </row>
    <row r="16" spans="2:11">
      <c r="B16" s="62" t="s">
        <v>191</v>
      </c>
      <c r="C16" s="12">
        <v>977</v>
      </c>
      <c r="D16" s="12">
        <v>1215</v>
      </c>
      <c r="E16" s="12">
        <v>35481</v>
      </c>
    </row>
    <row r="17" spans="2:6">
      <c r="B17" s="62" t="s">
        <v>192</v>
      </c>
      <c r="C17" s="12">
        <v>3630</v>
      </c>
      <c r="D17" s="12">
        <v>14658</v>
      </c>
      <c r="E17" s="12">
        <v>205796</v>
      </c>
    </row>
    <row r="18" spans="2:6">
      <c r="B18" s="62" t="s">
        <v>193</v>
      </c>
      <c r="C18" s="64">
        <v>5724</v>
      </c>
      <c r="D18" s="64">
        <v>27382</v>
      </c>
      <c r="E18" s="64">
        <v>286076</v>
      </c>
    </row>
    <row r="19" spans="2:6" ht="15.75" customHeight="1">
      <c r="B19" s="62" t="s">
        <v>194</v>
      </c>
      <c r="C19" s="64">
        <v>5825</v>
      </c>
      <c r="D19" s="64">
        <v>23596</v>
      </c>
      <c r="E19" s="64">
        <v>225911</v>
      </c>
    </row>
    <row r="20" spans="2:6">
      <c r="B20" s="129" t="s">
        <v>187</v>
      </c>
      <c r="C20" s="130">
        <f>SUM(C16:C19)</f>
        <v>16156</v>
      </c>
      <c r="D20" s="130">
        <f>SUM(D16:D19)</f>
        <v>66851</v>
      </c>
      <c r="E20" s="130">
        <f>SUM(E16:E19)</f>
        <v>753264</v>
      </c>
      <c r="F20" s="182"/>
    </row>
    <row r="21" spans="2:6">
      <c r="D21" s="96"/>
      <c r="E21" s="96"/>
    </row>
  </sheetData>
  <mergeCells count="3">
    <mergeCell ref="B2:D2"/>
    <mergeCell ref="F2:H2"/>
    <mergeCell ref="B14:E14"/>
  </mergeCells>
  <hyperlinks>
    <hyperlink ref="B1" location="'Table of Contents'!A1" display="Return to Table of Contents" xr:uid="{ED760A67-E89E-451B-AC7A-4673A1F5279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AD9-6C30-4783-9E1A-27375375623E}">
  <dimension ref="A1:AO49"/>
  <sheetViews>
    <sheetView workbookViewId="0"/>
  </sheetViews>
  <sheetFormatPr defaultRowHeight="14.25"/>
  <cols>
    <col min="2" max="2" width="10.3984375" customWidth="1"/>
    <col min="3" max="6" width="12.796875" customWidth="1"/>
  </cols>
  <sheetData>
    <row r="1" spans="1:41" ht="14.65" thickBot="1">
      <c r="A1" s="1"/>
      <c r="B1" s="150" t="s">
        <v>365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4.25" customHeight="1">
      <c r="A2" s="1"/>
      <c r="B2" s="338" t="s">
        <v>304</v>
      </c>
      <c r="C2" s="339"/>
      <c r="D2" s="339"/>
      <c r="E2" s="339"/>
      <c r="F2" s="24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30" customHeight="1">
      <c r="A3" s="1"/>
      <c r="B3" s="243" t="s">
        <v>232</v>
      </c>
      <c r="C3" s="115" t="s">
        <v>264</v>
      </c>
      <c r="D3" s="103" t="s">
        <v>267</v>
      </c>
      <c r="E3" s="103" t="s">
        <v>49</v>
      </c>
      <c r="F3" s="244" t="s">
        <v>267</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c r="A4" s="1"/>
      <c r="B4" s="245">
        <v>1</v>
      </c>
      <c r="C4" s="9">
        <v>100308</v>
      </c>
      <c r="D4" s="147">
        <f t="shared" ref="D4:D9" si="0">C4/$C$14</f>
        <v>0.68472956782982719</v>
      </c>
      <c r="E4" s="9">
        <v>100308</v>
      </c>
      <c r="F4" s="246">
        <f t="shared" ref="F4:F14" si="1">E4/$E$14</f>
        <v>0.46779120361518267</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c r="A5" s="1"/>
      <c r="B5" s="245">
        <v>2</v>
      </c>
      <c r="C5" s="9">
        <v>32733</v>
      </c>
      <c r="D5" s="147">
        <f t="shared" si="0"/>
        <v>0.22344432092927516</v>
      </c>
      <c r="E5" s="9">
        <v>65466</v>
      </c>
      <c r="F5" s="246">
        <f t="shared" si="1"/>
        <v>0.30530385348996636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c r="A6" s="1"/>
      <c r="B6" s="245">
        <v>3</v>
      </c>
      <c r="C6" s="9">
        <v>7145</v>
      </c>
      <c r="D6" s="147">
        <f t="shared" si="0"/>
        <v>4.8773704611238533E-2</v>
      </c>
      <c r="E6" s="9">
        <v>21435</v>
      </c>
      <c r="F6" s="246">
        <f t="shared" si="1"/>
        <v>9.996315796837181E-2</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c r="A7" s="1"/>
      <c r="B7" s="245">
        <v>4</v>
      </c>
      <c r="C7" s="9">
        <v>4819.25</v>
      </c>
      <c r="D7" s="147">
        <f t="shared" si="0"/>
        <v>3.2897505381065263E-2</v>
      </c>
      <c r="E7" s="9">
        <v>19277</v>
      </c>
      <c r="F7" s="246">
        <f t="shared" si="1"/>
        <v>8.9899220721077838E-2</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c r="A8" s="1"/>
      <c r="B8" s="245">
        <v>5</v>
      </c>
      <c r="C8" s="9">
        <v>1136.2</v>
      </c>
      <c r="D8" s="147">
        <f t="shared" si="0"/>
        <v>7.7560088424477574E-3</v>
      </c>
      <c r="E8" s="9">
        <v>5681</v>
      </c>
      <c r="F8" s="246">
        <f t="shared" si="1"/>
        <v>2.6493617934141372E-2</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c r="A9" s="1"/>
      <c r="B9" s="245">
        <v>6</v>
      </c>
      <c r="C9" s="9">
        <v>271.66666666666669</v>
      </c>
      <c r="D9" s="147">
        <f t="shared" si="0"/>
        <v>1.8544702243134784E-3</v>
      </c>
      <c r="E9" s="9">
        <v>1630</v>
      </c>
      <c r="F9" s="246">
        <f t="shared" si="1"/>
        <v>7.6015837410051811E-3</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c r="A10" s="1"/>
      <c r="B10" s="245">
        <v>7</v>
      </c>
      <c r="C10" s="9">
        <v>48.142857142857146</v>
      </c>
      <c r="D10" s="184" t="s">
        <v>379</v>
      </c>
      <c r="E10" s="9">
        <v>337</v>
      </c>
      <c r="F10" s="246">
        <f t="shared" si="1"/>
        <v>1.5716157795820527E-3</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c r="A11" s="1"/>
      <c r="B11" s="245">
        <v>8</v>
      </c>
      <c r="C11" s="9">
        <v>18.5</v>
      </c>
      <c r="D11" s="184" t="s">
        <v>379</v>
      </c>
      <c r="E11" s="9">
        <v>148</v>
      </c>
      <c r="F11" s="246">
        <f t="shared" si="1"/>
        <v>6.9020514949004095E-4</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c r="A12" s="1"/>
      <c r="B12" s="245">
        <v>9</v>
      </c>
      <c r="C12" s="9">
        <v>7.1111111111111107</v>
      </c>
      <c r="D12" s="184" t="s">
        <v>379</v>
      </c>
      <c r="E12" s="9">
        <v>64</v>
      </c>
      <c r="F12" s="246">
        <f t="shared" si="1"/>
        <v>2.9846709167136908E-4</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c r="A13" s="1"/>
      <c r="B13" s="247" t="s">
        <v>407</v>
      </c>
      <c r="C13" s="9">
        <v>6</v>
      </c>
      <c r="D13" s="184" t="s">
        <v>379</v>
      </c>
      <c r="E13" s="9">
        <v>83</v>
      </c>
      <c r="F13" s="246">
        <f t="shared" si="1"/>
        <v>3.8707450951130679E-4</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t="14.65" thickBot="1">
      <c r="A14" s="1"/>
      <c r="B14" s="251" t="s">
        <v>187</v>
      </c>
      <c r="C14" s="248">
        <f>SUM(C4:C13)</f>
        <v>146492.87063492066</v>
      </c>
      <c r="D14" s="249">
        <f>C14/$C$14</f>
        <v>1</v>
      </c>
      <c r="E14" s="248">
        <f>SUM(E4:E13)</f>
        <v>214429</v>
      </c>
      <c r="F14" s="250">
        <f t="shared" si="1"/>
        <v>1</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c r="A15" s="1"/>
      <c r="B15" s="33" t="s">
        <v>454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c r="A16" s="1"/>
      <c r="B16" s="33" t="s">
        <v>453</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c r="A19" s="1"/>
      <c r="B19" s="1"/>
      <c r="C19" s="1"/>
      <c r="D19" s="1"/>
      <c r="E19" s="1"/>
      <c r="F19" s="1"/>
      <c r="G19" s="1"/>
      <c r="H19" s="1"/>
      <c r="I19" s="1"/>
      <c r="J19" s="1"/>
      <c r="K19" s="1"/>
      <c r="L19" s="1"/>
      <c r="M19" s="1"/>
      <c r="N19" s="1"/>
      <c r="O19" s="1"/>
    </row>
    <row r="20" spans="1:4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4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4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4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4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4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4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4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4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4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4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c r="A46" s="1"/>
      <c r="G46" s="1"/>
      <c r="H46" s="1"/>
      <c r="I46" s="1"/>
      <c r="J46" s="1"/>
      <c r="K46" s="1"/>
      <c r="L46" s="1"/>
      <c r="M46" s="1"/>
      <c r="N46" s="1"/>
      <c r="O46" s="1"/>
      <c r="P46" s="1"/>
      <c r="Q46" s="1"/>
      <c r="R46" s="1"/>
      <c r="S46" s="1"/>
      <c r="T46" s="1"/>
      <c r="U46" s="1"/>
      <c r="V46" s="1"/>
      <c r="W46" s="1"/>
      <c r="X46" s="1"/>
      <c r="Y46" s="1"/>
      <c r="Z46" s="1"/>
      <c r="AA46" s="1"/>
    </row>
    <row r="47" spans="1:27">
      <c r="A47" s="1"/>
      <c r="G47" s="1"/>
      <c r="H47" s="1"/>
      <c r="I47" s="1"/>
      <c r="J47" s="1"/>
      <c r="K47" s="1"/>
      <c r="L47" s="1"/>
      <c r="M47" s="1"/>
      <c r="N47" s="1"/>
      <c r="O47" s="1"/>
      <c r="P47" s="1"/>
      <c r="Q47" s="1"/>
      <c r="R47" s="1"/>
      <c r="S47" s="1"/>
      <c r="T47" s="1"/>
      <c r="U47" s="1"/>
      <c r="V47" s="1"/>
      <c r="W47" s="1"/>
      <c r="X47" s="1"/>
      <c r="Y47" s="1"/>
      <c r="Z47" s="1"/>
      <c r="AA47" s="1"/>
    </row>
    <row r="48" spans="1:27">
      <c r="A48" s="1"/>
      <c r="G48" s="1"/>
      <c r="H48" s="1"/>
      <c r="I48" s="1"/>
      <c r="J48" s="1"/>
      <c r="K48" s="1"/>
      <c r="L48" s="1"/>
      <c r="M48" s="1"/>
      <c r="N48" s="1"/>
      <c r="O48" s="1"/>
      <c r="P48" s="1"/>
      <c r="Q48" s="1"/>
      <c r="R48" s="1"/>
      <c r="S48" s="1"/>
      <c r="T48" s="1"/>
      <c r="U48" s="1"/>
      <c r="V48" s="1"/>
      <c r="W48" s="1"/>
      <c r="X48" s="1"/>
      <c r="Y48" s="1"/>
      <c r="Z48" s="1"/>
      <c r="AA48" s="1"/>
    </row>
    <row r="49" spans="1:1">
      <c r="A49" s="1"/>
    </row>
  </sheetData>
  <mergeCells count="1">
    <mergeCell ref="B2:E2"/>
  </mergeCells>
  <hyperlinks>
    <hyperlink ref="B1" location="'Table of Contents'!A1" display="Return to Table of Contents" xr:uid="{A4F02E05-288E-413E-8D08-0EFD57CDDE2E}"/>
  </hyperlinks>
  <pageMargins left="0.7" right="0.7" top="0.75" bottom="0.75" header="0.3" footer="0.3"/>
  <pageSetup orientation="portrait" r:id="rId1"/>
  <ignoredErrors>
    <ignoredError sqref="D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44"/>
  <sheetViews>
    <sheetView showGridLines="0" zoomScaleNormal="100" workbookViewId="0"/>
  </sheetViews>
  <sheetFormatPr defaultColWidth="9" defaultRowHeight="14.25"/>
  <cols>
    <col min="1" max="1" width="9" style="79"/>
    <col min="2" max="2" width="30.59765625" style="79" customWidth="1"/>
    <col min="3" max="3" width="18" style="79" customWidth="1"/>
    <col min="4" max="4" width="18.73046875" style="79" customWidth="1"/>
    <col min="5" max="5" width="19.796875" style="94" customWidth="1"/>
    <col min="6" max="6" width="16.3984375" style="79" customWidth="1"/>
    <col min="7" max="7" width="21.265625" style="79" bestFit="1" customWidth="1"/>
    <col min="8" max="8" width="22.265625" style="79" bestFit="1" customWidth="1"/>
    <col min="9" max="9" width="21.265625" style="79" bestFit="1" customWidth="1"/>
    <col min="10" max="10" width="22.265625" style="79" bestFit="1" customWidth="1"/>
    <col min="11" max="11" width="21.265625" style="79" bestFit="1" customWidth="1"/>
    <col min="12" max="12" width="22.265625" style="79" bestFit="1" customWidth="1"/>
    <col min="13" max="13" width="26.1328125" style="79" bestFit="1" customWidth="1"/>
    <col min="14" max="14" width="27" style="79" bestFit="1" customWidth="1"/>
    <col min="15" max="16384" width="9" style="79"/>
  </cols>
  <sheetData>
    <row r="1" spans="2:10">
      <c r="B1" s="150" t="s">
        <v>365</v>
      </c>
    </row>
    <row r="2" spans="2:10" ht="15.75">
      <c r="B2" s="340" t="s">
        <v>265</v>
      </c>
      <c r="C2" s="340"/>
      <c r="D2" s="340"/>
      <c r="E2" s="97"/>
    </row>
    <row r="3" spans="2:10">
      <c r="B3" s="112" t="s">
        <v>258</v>
      </c>
      <c r="C3" s="122" t="s">
        <v>34</v>
      </c>
      <c r="D3" s="122" t="s">
        <v>64</v>
      </c>
      <c r="F3" s="135"/>
      <c r="G3" s="135"/>
      <c r="H3" s="135"/>
      <c r="I3" s="135"/>
    </row>
    <row r="4" spans="2:10">
      <c r="B4" s="62" t="s">
        <v>168</v>
      </c>
      <c r="C4" s="9">
        <v>1496</v>
      </c>
      <c r="D4" s="178">
        <v>75940</v>
      </c>
      <c r="F4" s="135"/>
      <c r="G4" s="135"/>
      <c r="H4" s="135"/>
      <c r="I4" s="135"/>
    </row>
    <row r="5" spans="2:10">
      <c r="B5" s="62" t="s">
        <v>120</v>
      </c>
      <c r="C5" s="9">
        <v>24232</v>
      </c>
      <c r="D5" s="178">
        <v>84075</v>
      </c>
      <c r="F5" s="135"/>
      <c r="G5" s="135"/>
      <c r="H5" s="135"/>
      <c r="I5" s="135"/>
    </row>
    <row r="6" spans="2:10">
      <c r="B6" s="62" t="s">
        <v>195</v>
      </c>
      <c r="C6" s="9">
        <v>4052</v>
      </c>
      <c r="D6" s="178">
        <v>149778</v>
      </c>
      <c r="F6" s="135"/>
      <c r="G6" s="135"/>
      <c r="H6" s="135"/>
      <c r="I6" s="135"/>
    </row>
    <row r="7" spans="2:10">
      <c r="B7" s="62" t="s">
        <v>122</v>
      </c>
      <c r="C7" s="9">
        <v>128</v>
      </c>
      <c r="D7" s="178">
        <v>4445</v>
      </c>
      <c r="F7" s="135"/>
      <c r="G7" s="135"/>
      <c r="H7" s="135"/>
      <c r="I7" s="135"/>
    </row>
    <row r="8" spans="2:10">
      <c r="B8" s="62" t="s">
        <v>125</v>
      </c>
      <c r="C8" s="9">
        <v>4020</v>
      </c>
      <c r="D8" s="178">
        <v>64315</v>
      </c>
      <c r="F8" s="135"/>
      <c r="G8" s="135"/>
      <c r="H8" s="135"/>
      <c r="I8" s="135"/>
      <c r="J8" s="157"/>
    </row>
    <row r="9" spans="2:10">
      <c r="B9" s="62" t="s">
        <v>126</v>
      </c>
      <c r="C9" s="9">
        <v>97812</v>
      </c>
      <c r="D9" s="178">
        <v>990780</v>
      </c>
      <c r="F9" s="135"/>
      <c r="G9" s="135"/>
      <c r="H9" s="135"/>
      <c r="I9" s="135"/>
    </row>
    <row r="10" spans="2:10">
      <c r="B10" s="62" t="s">
        <v>196</v>
      </c>
      <c r="C10" s="9">
        <v>1511</v>
      </c>
      <c r="D10" s="193" t="s">
        <v>286</v>
      </c>
      <c r="F10" s="135"/>
      <c r="G10" s="135"/>
      <c r="H10" s="135"/>
      <c r="I10" s="135"/>
    </row>
    <row r="11" spans="2:10">
      <c r="B11" s="62" t="s">
        <v>124</v>
      </c>
      <c r="C11" s="9">
        <v>37783</v>
      </c>
      <c r="D11" s="178">
        <v>244026</v>
      </c>
      <c r="F11" s="135"/>
      <c r="G11" s="135"/>
      <c r="H11" s="135"/>
      <c r="I11" s="135"/>
      <c r="J11" s="157"/>
    </row>
    <row r="12" spans="2:10">
      <c r="B12" s="62" t="s">
        <v>433</v>
      </c>
      <c r="C12" s="9">
        <v>43395</v>
      </c>
      <c r="D12" s="178">
        <v>135636</v>
      </c>
      <c r="F12" s="135"/>
      <c r="G12" s="135"/>
      <c r="H12" s="135"/>
      <c r="I12" s="135"/>
      <c r="J12" s="195"/>
    </row>
    <row r="13" spans="2:10">
      <c r="B13" s="129" t="s">
        <v>187</v>
      </c>
      <c r="C13" s="130">
        <f>SUM(C4:C12)</f>
        <v>214429</v>
      </c>
      <c r="D13" s="130">
        <v>1748995</v>
      </c>
      <c r="E13" s="185"/>
      <c r="F13" s="194"/>
    </row>
    <row r="14" spans="2:10">
      <c r="B14" s="120" t="s">
        <v>455</v>
      </c>
      <c r="C14" s="98"/>
    </row>
    <row r="15" spans="2:10">
      <c r="B15" s="120"/>
      <c r="C15" s="98"/>
      <c r="F15" s="100"/>
      <c r="G15" s="30"/>
      <c r="H15" s="30"/>
      <c r="I15" s="75"/>
      <c r="J15" s="30"/>
    </row>
    <row r="16" spans="2:10">
      <c r="B16" s="120"/>
      <c r="C16" s="98"/>
      <c r="F16" s="100"/>
      <c r="G16" s="30"/>
      <c r="H16" s="30"/>
      <c r="I16" s="75"/>
      <c r="J16" s="30"/>
    </row>
    <row r="17" spans="2:14" ht="15.75">
      <c r="B17" s="341" t="s">
        <v>358</v>
      </c>
      <c r="C17" s="342"/>
      <c r="D17" s="342"/>
      <c r="E17" s="342"/>
      <c r="F17" s="343"/>
      <c r="I17" s="157"/>
    </row>
    <row r="18" spans="2:14">
      <c r="B18" s="192" t="s">
        <v>380</v>
      </c>
      <c r="C18" s="122" t="s">
        <v>117</v>
      </c>
      <c r="D18" s="122" t="s">
        <v>294</v>
      </c>
      <c r="E18" s="122" t="s">
        <v>434</v>
      </c>
      <c r="F18" s="122" t="s">
        <v>144</v>
      </c>
    </row>
    <row r="19" spans="2:14">
      <c r="B19" s="99" t="s">
        <v>168</v>
      </c>
      <c r="C19" s="16">
        <v>134</v>
      </c>
      <c r="D19" s="12">
        <v>662</v>
      </c>
      <c r="E19" s="9">
        <v>700</v>
      </c>
      <c r="F19" s="9">
        <v>1496</v>
      </c>
      <c r="G19" s="93"/>
      <c r="H19" s="93"/>
      <c r="I19" s="93"/>
      <c r="J19" s="93"/>
      <c r="K19" s="93"/>
      <c r="L19" s="93"/>
      <c r="M19" s="93"/>
      <c r="N19" s="93"/>
    </row>
    <row r="20" spans="2:14">
      <c r="B20" s="99" t="s">
        <v>120</v>
      </c>
      <c r="C20" s="16">
        <v>202</v>
      </c>
      <c r="D20" s="12">
        <v>12526</v>
      </c>
      <c r="E20" s="9">
        <v>11504</v>
      </c>
      <c r="F20" s="9">
        <v>24232</v>
      </c>
      <c r="G20" s="93"/>
      <c r="H20" s="93"/>
      <c r="I20" s="93"/>
      <c r="J20" s="93"/>
      <c r="K20" s="93"/>
      <c r="L20" s="93"/>
      <c r="M20" s="93"/>
      <c r="N20" s="93"/>
    </row>
    <row r="21" spans="2:14">
      <c r="B21" s="99" t="s">
        <v>195</v>
      </c>
      <c r="C21" s="16">
        <v>137</v>
      </c>
      <c r="D21" s="12">
        <v>2117</v>
      </c>
      <c r="E21" s="9">
        <v>1798</v>
      </c>
      <c r="F21" s="9">
        <v>4052</v>
      </c>
      <c r="G21" s="93"/>
      <c r="H21" s="93"/>
      <c r="I21" s="93"/>
      <c r="J21" s="93"/>
      <c r="K21" s="93"/>
      <c r="L21" s="93"/>
      <c r="M21" s="93"/>
      <c r="N21" s="93"/>
    </row>
    <row r="22" spans="2:14">
      <c r="B22" s="99" t="s">
        <v>122</v>
      </c>
      <c r="C22" s="16">
        <v>12</v>
      </c>
      <c r="D22" s="12">
        <v>55</v>
      </c>
      <c r="E22" s="9">
        <v>61</v>
      </c>
      <c r="F22" s="9">
        <v>128</v>
      </c>
      <c r="G22" s="93"/>
      <c r="H22" s="93"/>
      <c r="I22" s="93"/>
      <c r="J22" s="93"/>
      <c r="K22" s="93"/>
      <c r="L22" s="93"/>
      <c r="M22" s="93"/>
      <c r="N22" s="93"/>
    </row>
    <row r="23" spans="2:14">
      <c r="B23" s="99" t="s">
        <v>125</v>
      </c>
      <c r="C23" s="16">
        <v>120</v>
      </c>
      <c r="D23" s="12">
        <v>2094</v>
      </c>
      <c r="E23" s="9">
        <v>1806</v>
      </c>
      <c r="F23" s="9">
        <v>4020</v>
      </c>
      <c r="G23" s="93"/>
      <c r="H23" s="93"/>
      <c r="I23" s="93"/>
      <c r="J23" s="93"/>
      <c r="K23" s="93"/>
      <c r="L23" s="93"/>
      <c r="M23" s="93"/>
      <c r="N23" s="93"/>
    </row>
    <row r="24" spans="2:14">
      <c r="B24" s="99" t="s">
        <v>126</v>
      </c>
      <c r="C24" s="16">
        <v>3809</v>
      </c>
      <c r="D24" s="12">
        <v>42653</v>
      </c>
      <c r="E24" s="9">
        <v>51350</v>
      </c>
      <c r="F24" s="9">
        <v>97812</v>
      </c>
      <c r="G24" s="93"/>
      <c r="H24" s="93"/>
      <c r="I24" s="93"/>
      <c r="J24" s="93"/>
      <c r="K24" s="93"/>
      <c r="L24" s="93"/>
      <c r="M24" s="93"/>
      <c r="N24" s="93"/>
    </row>
    <row r="25" spans="2:14">
      <c r="B25" s="99" t="s">
        <v>196</v>
      </c>
      <c r="C25" s="16">
        <v>175</v>
      </c>
      <c r="D25" s="12">
        <v>895</v>
      </c>
      <c r="E25" s="9">
        <v>441</v>
      </c>
      <c r="F25" s="9">
        <v>1511</v>
      </c>
      <c r="G25" s="93"/>
      <c r="H25" s="93"/>
      <c r="I25" s="93"/>
      <c r="J25" s="93"/>
      <c r="K25" s="93"/>
      <c r="L25" s="93"/>
      <c r="M25" s="93"/>
      <c r="N25" s="93"/>
    </row>
    <row r="26" spans="2:14">
      <c r="B26" s="99" t="s">
        <v>124</v>
      </c>
      <c r="C26" s="16">
        <v>2830</v>
      </c>
      <c r="D26" s="12">
        <v>1245</v>
      </c>
      <c r="E26" s="9">
        <v>33708</v>
      </c>
      <c r="F26" s="9">
        <v>37783</v>
      </c>
      <c r="G26" s="93"/>
      <c r="H26" s="93"/>
      <c r="I26" s="93"/>
      <c r="J26" s="93"/>
      <c r="K26" s="93"/>
      <c r="L26" s="93"/>
      <c r="M26" s="93"/>
      <c r="N26" s="93"/>
    </row>
    <row r="27" spans="2:14">
      <c r="B27" s="99" t="s">
        <v>433</v>
      </c>
      <c r="C27" s="16">
        <v>2992</v>
      </c>
      <c r="D27" s="12">
        <v>2834</v>
      </c>
      <c r="E27" s="9">
        <v>37569</v>
      </c>
      <c r="F27" s="9">
        <v>43395</v>
      </c>
      <c r="G27" s="93"/>
      <c r="H27" s="93"/>
      <c r="I27" s="93"/>
      <c r="J27" s="93"/>
      <c r="K27" s="93"/>
      <c r="L27" s="93"/>
      <c r="M27" s="93"/>
      <c r="N27" s="93"/>
    </row>
    <row r="28" spans="2:14">
      <c r="B28" s="129" t="s">
        <v>187</v>
      </c>
      <c r="C28" s="130">
        <v>10411</v>
      </c>
      <c r="D28" s="130">
        <v>65081</v>
      </c>
      <c r="E28" s="130">
        <v>138937</v>
      </c>
      <c r="F28" s="130">
        <v>214429</v>
      </c>
      <c r="G28" s="93"/>
      <c r="H28" s="93"/>
      <c r="I28" s="93"/>
      <c r="J28" s="93"/>
      <c r="K28" s="93"/>
      <c r="L28" s="93"/>
      <c r="M28" s="93"/>
      <c r="N28" s="93"/>
    </row>
    <row r="29" spans="2:14">
      <c r="B29" s="120"/>
      <c r="C29" s="190"/>
      <c r="D29" s="190"/>
      <c r="E29" s="191"/>
    </row>
    <row r="31" spans="2:14" ht="15.75">
      <c r="B31" s="326" t="s">
        <v>381</v>
      </c>
      <c r="C31" s="327"/>
      <c r="D31" s="327"/>
      <c r="E31" s="327"/>
      <c r="F31" s="328"/>
    </row>
    <row r="32" spans="2:14">
      <c r="B32" s="196" t="s">
        <v>380</v>
      </c>
      <c r="C32" s="197" t="s">
        <v>117</v>
      </c>
      <c r="D32" s="198" t="s">
        <v>294</v>
      </c>
      <c r="E32" s="197" t="s">
        <v>434</v>
      </c>
      <c r="F32" s="199" t="s">
        <v>254</v>
      </c>
    </row>
    <row r="33" spans="2:12">
      <c r="B33" s="101" t="s">
        <v>244</v>
      </c>
      <c r="C33" s="92">
        <v>14</v>
      </c>
      <c r="D33" s="92">
        <v>28</v>
      </c>
      <c r="E33" s="92">
        <v>4</v>
      </c>
      <c r="F33" s="92">
        <v>46</v>
      </c>
    </row>
    <row r="34" spans="2:12">
      <c r="B34" s="101" t="s">
        <v>245</v>
      </c>
      <c r="C34" s="92">
        <v>12062</v>
      </c>
      <c r="D34" s="92">
        <v>56575</v>
      </c>
      <c r="E34" s="92">
        <v>7257</v>
      </c>
      <c r="F34" s="92">
        <v>75894</v>
      </c>
    </row>
    <row r="35" spans="2:12">
      <c r="B35" s="101" t="s">
        <v>120</v>
      </c>
      <c r="C35" s="92">
        <v>3820</v>
      </c>
      <c r="D35" s="92">
        <v>66293</v>
      </c>
      <c r="E35" s="92">
        <v>13962</v>
      </c>
      <c r="F35" s="92">
        <v>84075</v>
      </c>
    </row>
    <row r="36" spans="2:12">
      <c r="B36" s="101" t="s">
        <v>195</v>
      </c>
      <c r="C36" s="92">
        <v>12150</v>
      </c>
      <c r="D36" s="92">
        <v>128368</v>
      </c>
      <c r="E36" s="92">
        <v>9260</v>
      </c>
      <c r="F36" s="92">
        <v>149778</v>
      </c>
    </row>
    <row r="37" spans="2:12">
      <c r="B37" s="101" t="s">
        <v>122</v>
      </c>
      <c r="C37" s="92">
        <v>809</v>
      </c>
      <c r="D37" s="92">
        <v>3263</v>
      </c>
      <c r="E37" s="92">
        <v>373</v>
      </c>
      <c r="F37" s="92">
        <v>4445</v>
      </c>
    </row>
    <row r="38" spans="2:12">
      <c r="B38" s="101" t="s">
        <v>125</v>
      </c>
      <c r="C38" s="92">
        <v>5878</v>
      </c>
      <c r="D38" s="92">
        <v>52584</v>
      </c>
      <c r="E38" s="92">
        <v>5853</v>
      </c>
      <c r="F38" s="92">
        <v>64315</v>
      </c>
    </row>
    <row r="39" spans="2:12">
      <c r="B39" s="101" t="s">
        <v>126</v>
      </c>
      <c r="C39" s="92">
        <v>159366</v>
      </c>
      <c r="D39" s="92">
        <v>723620</v>
      </c>
      <c r="E39" s="92">
        <v>107794</v>
      </c>
      <c r="F39" s="92">
        <v>990780</v>
      </c>
      <c r="H39" s="135"/>
      <c r="I39" s="135"/>
      <c r="K39" s="135"/>
      <c r="L39" s="135"/>
    </row>
    <row r="40" spans="2:12">
      <c r="B40" s="101" t="s">
        <v>124</v>
      </c>
      <c r="C40" s="92">
        <v>191612</v>
      </c>
      <c r="D40" s="92">
        <v>44525</v>
      </c>
      <c r="E40" s="92">
        <v>7889</v>
      </c>
      <c r="F40" s="92">
        <v>244026</v>
      </c>
      <c r="H40" s="135"/>
      <c r="I40" s="135"/>
      <c r="K40" s="135"/>
      <c r="L40" s="135"/>
    </row>
    <row r="41" spans="2:12">
      <c r="B41" s="101" t="s">
        <v>433</v>
      </c>
      <c r="C41" s="92">
        <v>31063</v>
      </c>
      <c r="D41" s="92">
        <v>17416</v>
      </c>
      <c r="E41" s="92">
        <v>87157</v>
      </c>
      <c r="F41" s="92">
        <v>135636</v>
      </c>
      <c r="H41" s="135"/>
      <c r="I41" s="135"/>
      <c r="J41" s="135"/>
      <c r="K41" s="135"/>
      <c r="L41" s="135"/>
    </row>
    <row r="42" spans="2:12">
      <c r="B42" s="129" t="s">
        <v>187</v>
      </c>
      <c r="C42" s="131">
        <v>416774</v>
      </c>
      <c r="D42" s="131">
        <v>1092672</v>
      </c>
      <c r="E42" s="131">
        <v>239549</v>
      </c>
      <c r="F42" s="132">
        <v>1748995</v>
      </c>
      <c r="H42" s="135"/>
      <c r="I42" s="135"/>
      <c r="J42" s="135"/>
      <c r="K42" s="135"/>
      <c r="L42" s="135"/>
    </row>
    <row r="43" spans="2:12">
      <c r="B43" s="120"/>
      <c r="C43" s="190"/>
      <c r="D43" s="191"/>
      <c r="E43" s="190"/>
      <c r="F43" s="190"/>
      <c r="H43" s="135"/>
      <c r="I43" s="135"/>
      <c r="J43" s="135"/>
      <c r="K43" s="135"/>
      <c r="L43" s="135"/>
    </row>
    <row r="44" spans="2:12">
      <c r="B44" s="120"/>
      <c r="H44" s="135"/>
      <c r="I44" s="135"/>
      <c r="J44" s="135"/>
      <c r="K44" s="135"/>
      <c r="L44" s="135"/>
    </row>
  </sheetData>
  <mergeCells count="3">
    <mergeCell ref="B2:D2"/>
    <mergeCell ref="B31:F31"/>
    <mergeCell ref="B17:F17"/>
  </mergeCells>
  <hyperlinks>
    <hyperlink ref="B1" location="'Table of Contents'!A1" display="Return to Table of Contents" xr:uid="{F29C19C5-4824-483C-A937-0279CB664DA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N45"/>
  <sheetViews>
    <sheetView workbookViewId="0"/>
  </sheetViews>
  <sheetFormatPr defaultColWidth="9" defaultRowHeight="14.25"/>
  <cols>
    <col min="1" max="1" width="9" style="1"/>
    <col min="2" max="2" width="32.9296875" style="1" customWidth="1"/>
    <col min="3" max="4" width="13.73046875" style="1" customWidth="1"/>
    <col min="5" max="5" width="10.9296875" style="1" customWidth="1"/>
    <col min="6" max="6" width="21.796875" style="1" customWidth="1"/>
    <col min="7" max="8" width="12.73046875" style="1" customWidth="1"/>
    <col min="9" max="9" width="14" style="1" customWidth="1"/>
    <col min="10" max="10" width="9" style="1"/>
    <col min="11" max="11" width="15.59765625" style="1" customWidth="1"/>
    <col min="12" max="12" width="11.3984375" style="1" customWidth="1"/>
    <col min="13" max="16384" width="9" style="1"/>
  </cols>
  <sheetData>
    <row r="1" spans="2:14">
      <c r="B1" s="150" t="s">
        <v>365</v>
      </c>
      <c r="N1" s="79"/>
    </row>
    <row r="2" spans="2:14" ht="17.25" customHeight="1">
      <c r="B2" s="344" t="s">
        <v>136</v>
      </c>
      <c r="C2" s="346"/>
      <c r="F2" s="344" t="s">
        <v>257</v>
      </c>
      <c r="G2" s="346"/>
    </row>
    <row r="3" spans="2:14">
      <c r="B3" s="13" t="s">
        <v>268</v>
      </c>
      <c r="C3" s="4">
        <v>48023</v>
      </c>
      <c r="F3" s="91" t="s">
        <v>50</v>
      </c>
      <c r="G3" s="122" t="s">
        <v>56</v>
      </c>
    </row>
    <row r="4" spans="2:14">
      <c r="B4" s="13" t="s">
        <v>143</v>
      </c>
      <c r="C4" s="27">
        <f>C3/C21</f>
        <v>0.89568412414204712</v>
      </c>
      <c r="F4" s="8" t="s">
        <v>326</v>
      </c>
      <c r="G4" s="12">
        <v>60</v>
      </c>
    </row>
    <row r="5" spans="2:14">
      <c r="F5" s="8" t="s">
        <v>327</v>
      </c>
      <c r="G5" s="12">
        <v>57</v>
      </c>
    </row>
    <row r="6" spans="2:14" ht="15.75">
      <c r="B6" s="344" t="s">
        <v>137</v>
      </c>
      <c r="C6" s="346"/>
      <c r="F6" s="8" t="s">
        <v>51</v>
      </c>
      <c r="G6" s="12">
        <v>825</v>
      </c>
    </row>
    <row r="7" spans="2:14">
      <c r="B7" s="108" t="s">
        <v>138</v>
      </c>
      <c r="C7" s="124" t="s">
        <v>56</v>
      </c>
      <c r="F7" s="8" t="s">
        <v>328</v>
      </c>
      <c r="G7" s="12">
        <v>461</v>
      </c>
    </row>
    <row r="8" spans="2:14">
      <c r="B8" s="8" t="s">
        <v>295</v>
      </c>
      <c r="C8" s="9">
        <v>49636</v>
      </c>
      <c r="F8" s="8" t="s">
        <v>329</v>
      </c>
      <c r="G8" s="12">
        <v>544</v>
      </c>
    </row>
    <row r="9" spans="2:14">
      <c r="B9" s="8" t="s">
        <v>296</v>
      </c>
      <c r="C9" s="9">
        <v>3980</v>
      </c>
      <c r="F9" s="8" t="s">
        <v>52</v>
      </c>
      <c r="G9" s="12">
        <v>3047</v>
      </c>
    </row>
    <row r="10" spans="2:14">
      <c r="B10" s="133" t="s">
        <v>187</v>
      </c>
      <c r="C10" s="107">
        <f>SUM(C8:C9)</f>
        <v>53616</v>
      </c>
      <c r="F10" s="8" t="s">
        <v>330</v>
      </c>
      <c r="G10" s="12">
        <v>15</v>
      </c>
    </row>
    <row r="11" spans="2:14">
      <c r="F11" s="8" t="s">
        <v>53</v>
      </c>
      <c r="G11" s="12">
        <v>467</v>
      </c>
    </row>
    <row r="12" spans="2:14" ht="15.75">
      <c r="B12" s="344" t="s">
        <v>266</v>
      </c>
      <c r="C12" s="345"/>
      <c r="D12" s="346"/>
      <c r="F12" s="8" t="s">
        <v>331</v>
      </c>
      <c r="G12" s="12">
        <v>193</v>
      </c>
    </row>
    <row r="13" spans="2:14">
      <c r="B13" s="91" t="s">
        <v>291</v>
      </c>
      <c r="C13" s="122" t="s">
        <v>56</v>
      </c>
      <c r="D13" s="122" t="s">
        <v>267</v>
      </c>
      <c r="F13" s="8" t="s">
        <v>332</v>
      </c>
      <c r="G13" s="12">
        <v>26</v>
      </c>
    </row>
    <row r="14" spans="2:14">
      <c r="B14" s="62" t="s">
        <v>197</v>
      </c>
      <c r="C14" s="67">
        <v>9525</v>
      </c>
      <c r="D14" s="117">
        <f t="shared" ref="D14:D20" si="0">C14/$C$21</f>
        <v>0.1776521933751119</v>
      </c>
      <c r="F14" s="8" t="s">
        <v>54</v>
      </c>
      <c r="G14" s="12">
        <v>260</v>
      </c>
    </row>
    <row r="15" spans="2:14">
      <c r="B15" s="62" t="s">
        <v>198</v>
      </c>
      <c r="C15" s="67">
        <v>4326</v>
      </c>
      <c r="D15" s="117">
        <f t="shared" si="0"/>
        <v>8.0684870188003577E-2</v>
      </c>
      <c r="F15" s="8" t="s">
        <v>333</v>
      </c>
      <c r="G15" s="12">
        <v>9</v>
      </c>
    </row>
    <row r="16" spans="2:14">
      <c r="B16" s="62" t="s">
        <v>199</v>
      </c>
      <c r="C16" s="67">
        <v>11167</v>
      </c>
      <c r="D16" s="117">
        <f t="shared" si="0"/>
        <v>0.20827737988660103</v>
      </c>
      <c r="F16" s="8" t="s">
        <v>334</v>
      </c>
      <c r="G16" s="12">
        <v>313</v>
      </c>
    </row>
    <row r="17" spans="2:7">
      <c r="B17" s="62" t="s">
        <v>200</v>
      </c>
      <c r="C17" s="67">
        <v>9379</v>
      </c>
      <c r="D17" s="117">
        <f t="shared" si="0"/>
        <v>0.17492912563413907</v>
      </c>
      <c r="F17" s="8" t="s">
        <v>335</v>
      </c>
      <c r="G17" s="12">
        <v>360</v>
      </c>
    </row>
    <row r="18" spans="2:7">
      <c r="B18" s="62" t="s">
        <v>201</v>
      </c>
      <c r="C18" s="67">
        <v>8266</v>
      </c>
      <c r="D18" s="117">
        <f t="shared" si="0"/>
        <v>0.15417039689644882</v>
      </c>
      <c r="F18" s="8" t="s">
        <v>336</v>
      </c>
      <c r="G18" s="12">
        <v>640</v>
      </c>
    </row>
    <row r="19" spans="2:7">
      <c r="B19" s="62" t="s">
        <v>202</v>
      </c>
      <c r="C19" s="67">
        <v>9933</v>
      </c>
      <c r="D19" s="117">
        <f t="shared" si="0"/>
        <v>0.18526186213070725</v>
      </c>
      <c r="F19" s="8" t="s">
        <v>337</v>
      </c>
      <c r="G19" s="12">
        <v>238</v>
      </c>
    </row>
    <row r="20" spans="2:7">
      <c r="B20" s="62" t="s">
        <v>203</v>
      </c>
      <c r="C20" s="67">
        <v>1020</v>
      </c>
      <c r="D20" s="117">
        <f t="shared" si="0"/>
        <v>1.9024171888988362E-2</v>
      </c>
      <c r="F20" s="8" t="s">
        <v>338</v>
      </c>
      <c r="G20" s="12">
        <v>23128</v>
      </c>
    </row>
    <row r="21" spans="2:7">
      <c r="B21" s="133" t="s">
        <v>187</v>
      </c>
      <c r="C21" s="134">
        <f>SUM(C14:C20)</f>
        <v>53616</v>
      </c>
      <c r="D21" s="148">
        <f>SUM(D14:D20)</f>
        <v>1</v>
      </c>
      <c r="F21" s="8" t="s">
        <v>162</v>
      </c>
      <c r="G21" s="12">
        <v>1798</v>
      </c>
    </row>
    <row r="22" spans="2:7" ht="15.75">
      <c r="B22" s="11"/>
      <c r="C22" s="11"/>
      <c r="D22" s="11"/>
      <c r="F22" s="8" t="s">
        <v>339</v>
      </c>
      <c r="G22" s="12">
        <v>277</v>
      </c>
    </row>
    <row r="23" spans="2:7" ht="15.75">
      <c r="B23" s="344" t="s">
        <v>302</v>
      </c>
      <c r="C23" s="345"/>
      <c r="D23" s="346"/>
      <c r="F23" s="8" t="s">
        <v>340</v>
      </c>
      <c r="G23" s="12">
        <v>197</v>
      </c>
    </row>
    <row r="24" spans="2:7">
      <c r="B24" s="91" t="s">
        <v>300</v>
      </c>
      <c r="C24" s="122" t="s">
        <v>56</v>
      </c>
      <c r="D24" s="122" t="s">
        <v>267</v>
      </c>
      <c r="F24" s="8" t="s">
        <v>341</v>
      </c>
      <c r="G24" s="12">
        <v>256</v>
      </c>
    </row>
    <row r="25" spans="2:7">
      <c r="B25" s="78" t="s">
        <v>62</v>
      </c>
      <c r="C25" s="12">
        <v>24810</v>
      </c>
      <c r="D25" s="121">
        <f>C25/$C$27</f>
        <v>0.46273500447627575</v>
      </c>
      <c r="F25" s="8" t="s">
        <v>342</v>
      </c>
      <c r="G25" s="12">
        <v>60</v>
      </c>
    </row>
    <row r="26" spans="2:7">
      <c r="B26" s="78" t="s">
        <v>63</v>
      </c>
      <c r="C26" s="12">
        <v>28806</v>
      </c>
      <c r="D26" s="121">
        <f>C26/$C$27</f>
        <v>0.53726499552372431</v>
      </c>
      <c r="F26" s="8" t="s">
        <v>343</v>
      </c>
      <c r="G26" s="12">
        <v>303</v>
      </c>
    </row>
    <row r="27" spans="2:7">
      <c r="B27" s="133" t="s">
        <v>187</v>
      </c>
      <c r="C27" s="134">
        <f>SUM(C25:C26)</f>
        <v>53616</v>
      </c>
      <c r="D27" s="148">
        <f>C27/$C$27</f>
        <v>1</v>
      </c>
      <c r="F27" s="8" t="s">
        <v>344</v>
      </c>
      <c r="G27" s="12">
        <v>229</v>
      </c>
    </row>
    <row r="28" spans="2:7">
      <c r="F28" s="8" t="s">
        <v>345</v>
      </c>
      <c r="G28" s="12">
        <v>155</v>
      </c>
    </row>
    <row r="29" spans="2:7" ht="15.75">
      <c r="B29" s="344" t="s">
        <v>142</v>
      </c>
      <c r="C29" s="345"/>
      <c r="D29" s="346"/>
      <c r="F29" s="8" t="s">
        <v>346</v>
      </c>
      <c r="G29" s="12">
        <v>45</v>
      </c>
    </row>
    <row r="30" spans="2:7">
      <c r="B30" s="108" t="s">
        <v>108</v>
      </c>
      <c r="C30" s="124" t="s">
        <v>56</v>
      </c>
      <c r="D30" s="122" t="s">
        <v>267</v>
      </c>
      <c r="F30" s="8" t="s">
        <v>163</v>
      </c>
      <c r="G30" s="12">
        <v>4854</v>
      </c>
    </row>
    <row r="31" spans="2:7">
      <c r="B31" s="62" t="s">
        <v>204</v>
      </c>
      <c r="C31" s="67">
        <v>33021</v>
      </c>
      <c r="D31" s="117">
        <f t="shared" ref="D31:D37" si="1">C31/$C$37</f>
        <v>0.615879588182632</v>
      </c>
      <c r="F31" s="8" t="s">
        <v>347</v>
      </c>
      <c r="G31" s="12">
        <v>321</v>
      </c>
    </row>
    <row r="32" spans="2:7">
      <c r="B32" s="62" t="s">
        <v>140</v>
      </c>
      <c r="C32" s="67">
        <v>1778</v>
      </c>
      <c r="D32" s="117">
        <f t="shared" si="1"/>
        <v>3.3161742763354221E-2</v>
      </c>
      <c r="F32" s="8" t="s">
        <v>348</v>
      </c>
      <c r="G32" s="12">
        <v>732</v>
      </c>
    </row>
    <row r="33" spans="2:7">
      <c r="B33" s="62" t="s">
        <v>141</v>
      </c>
      <c r="C33" s="67">
        <v>11520</v>
      </c>
      <c r="D33" s="117">
        <f t="shared" si="1"/>
        <v>0.21486123545210384</v>
      </c>
      <c r="F33" s="8" t="s">
        <v>349</v>
      </c>
      <c r="G33" s="12">
        <v>69</v>
      </c>
    </row>
    <row r="34" spans="2:7">
      <c r="B34" s="62" t="s">
        <v>111</v>
      </c>
      <c r="C34" s="67">
        <v>156</v>
      </c>
      <c r="D34" s="117">
        <f t="shared" si="1"/>
        <v>2.9095792300805729E-3</v>
      </c>
      <c r="F34" s="8" t="s">
        <v>164</v>
      </c>
      <c r="G34" s="12">
        <v>5629</v>
      </c>
    </row>
    <row r="35" spans="2:7">
      <c r="B35" s="62" t="s">
        <v>247</v>
      </c>
      <c r="C35" s="67">
        <v>6151</v>
      </c>
      <c r="D35" s="117">
        <f t="shared" si="1"/>
        <v>0.11472321695016413</v>
      </c>
      <c r="F35" s="8" t="s">
        <v>145</v>
      </c>
      <c r="G35" s="12">
        <v>2988</v>
      </c>
    </row>
    <row r="36" spans="2:7">
      <c r="B36" s="62" t="s">
        <v>114</v>
      </c>
      <c r="C36" s="67">
        <v>990</v>
      </c>
      <c r="D36" s="117">
        <f t="shared" si="1"/>
        <v>1.8464637421665174E-2</v>
      </c>
      <c r="F36" s="8" t="s">
        <v>350</v>
      </c>
      <c r="G36" s="12">
        <v>191</v>
      </c>
    </row>
    <row r="37" spans="2:7">
      <c r="B37" s="133" t="s">
        <v>187</v>
      </c>
      <c r="C37" s="134">
        <f>SUM(C31:C36)</f>
        <v>53616</v>
      </c>
      <c r="D37" s="148">
        <f t="shared" si="1"/>
        <v>1</v>
      </c>
      <c r="F37" s="8" t="s">
        <v>165</v>
      </c>
      <c r="G37" s="12">
        <v>1675</v>
      </c>
    </row>
    <row r="38" spans="2:7">
      <c r="F38" s="99" t="s">
        <v>351</v>
      </c>
      <c r="G38" s="12">
        <v>21</v>
      </c>
    </row>
    <row r="39" spans="2:7">
      <c r="F39" s="8" t="s">
        <v>352</v>
      </c>
      <c r="G39" s="12">
        <v>255</v>
      </c>
    </row>
    <row r="40" spans="2:7">
      <c r="F40" s="8" t="s">
        <v>166</v>
      </c>
      <c r="G40" s="12">
        <v>2030</v>
      </c>
    </row>
    <row r="41" spans="2:7">
      <c r="F41" s="8" t="s">
        <v>353</v>
      </c>
      <c r="G41" s="12">
        <v>221</v>
      </c>
    </row>
    <row r="42" spans="2:7">
      <c r="F42" s="8" t="s">
        <v>167</v>
      </c>
      <c r="G42" s="12">
        <v>663</v>
      </c>
    </row>
    <row r="43" spans="2:7">
      <c r="F43" s="8" t="s">
        <v>456</v>
      </c>
      <c r="G43" s="12">
        <v>4</v>
      </c>
    </row>
    <row r="44" spans="2:7">
      <c r="F44" s="134" t="s">
        <v>187</v>
      </c>
      <c r="G44" s="134">
        <f>SUM(G4:G43)</f>
        <v>53616</v>
      </c>
    </row>
    <row r="45" spans="2:7">
      <c r="F45" s="33"/>
    </row>
  </sheetData>
  <mergeCells count="6">
    <mergeCell ref="B29:D29"/>
    <mergeCell ref="F2:G2"/>
    <mergeCell ref="B2:C2"/>
    <mergeCell ref="B6:C6"/>
    <mergeCell ref="B23:D23"/>
    <mergeCell ref="B12:D12"/>
  </mergeCells>
  <hyperlinks>
    <hyperlink ref="B1" location="'Table of Contents'!A1" display="Return to Table of Contents" xr:uid="{D9EC2D75-3ACF-4C27-8DD1-89BE50C7D8D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TOC</vt:lpstr>
      <vt:lpstr>Table of Contents</vt:lpstr>
      <vt:lpstr>TAB 1. QHP &amp; WAH by County</vt:lpstr>
      <vt:lpstr>TAB 2. QHP by Carrier</vt:lpstr>
      <vt:lpstr>Tab 3. QHP &amp; WAH by FPL</vt:lpstr>
      <vt:lpstr>Tab 4. QHP &amp; WAH by Age &amp; Sex</vt:lpstr>
      <vt:lpstr>Tab 5. QHP Household</vt:lpstr>
      <vt:lpstr>Tab 6. QHP &amp; WAH Race,Ethnicity</vt:lpstr>
      <vt:lpstr>Tab 7. QDP Information</vt:lpstr>
      <vt:lpstr>Tab 8. MPS Selection</vt:lpstr>
      <vt:lpstr>Tab 9. HPF &amp; WAH  Language Data</vt:lpstr>
      <vt:lpstr>QHP Renewals</vt:lpstr>
      <vt:lpstr>Tab10.Customer Support Language</vt:lpstr>
      <vt:lpstr>Churn</vt:lpstr>
      <vt:lpstr>Tab 11. Enrollment Assistance</vt:lpstr>
      <vt:lpstr>Tab 12. Cascade Care Plans</vt:lpstr>
      <vt:lpstr>Tab 13.  ARPA Subsidies</vt:lpstr>
      <vt:lpstr>MPS Cumulative</vt:lpstr>
      <vt:lpstr>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Dossou, Edem</dc:creator>
  <cp:lastModifiedBy>Dennis, Margaret</cp:lastModifiedBy>
  <dcterms:created xsi:type="dcterms:W3CDTF">2017-03-30T22:33:03Z</dcterms:created>
  <dcterms:modified xsi:type="dcterms:W3CDTF">2021-11-03T23:32:23Z</dcterms:modified>
</cp:coreProperties>
</file>