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gr\Documents\"/>
    </mc:Choice>
  </mc:AlternateContent>
  <xr:revisionPtr revIDLastSave="0" documentId="13_ncr:1_{BFF3568F-1779-4012-A628-983DC9728D3A}" xr6:coauthVersionLast="45" xr6:coauthVersionMax="45" xr10:uidLastSave="{00000000-0000-0000-0000-000000000000}"/>
  <workbookProtection workbookAlgorithmName="SHA-512" workbookHashValue="IEDKrEY5MR72f1z0IK0AMVs2ddSjQPLePoRIynYxJLta7YsCGNgWBf/dlrisYstrxSGmz5D9JHjKJl6PbDGOjQ==" workbookSaltValue="Z6QZfoc+GwwshuWP8fCwZQ==" workbookSpinCount="100000" lockStructure="1"/>
  <bookViews>
    <workbookView xWindow="-28920" yWindow="-120" windowWidth="29040" windowHeight="15840" tabRatio="810" xr2:uid="{C5850B11-96F0-4424-BD54-A0750C77B0A1}"/>
  </bookViews>
  <sheets>
    <sheet name="Scenario Comparison" sheetId="1" r:id="rId1"/>
    <sheet name="Baseline Metrics" sheetId="2" r:id="rId2"/>
    <sheet name="APTC - Full - To 500%" sheetId="3" r:id="rId3"/>
    <sheet name="APTC - Full -To 250%" sheetId="4" r:id="rId4"/>
    <sheet name="APTC - Full - 400-500%" sheetId="5" r:id="rId5"/>
    <sheet name="APTC - Diff  - To 500%" sheetId="9" r:id="rId6"/>
    <sheet name="APTC - Diff - To 250%" sheetId="10" r:id="rId7"/>
    <sheet name="Fixed $ - Full - To 500%" sheetId="6" r:id="rId8"/>
    <sheet name="Fixed $ - Full - To 250%" sheetId="7" r:id="rId9"/>
    <sheet name="Fixed $ - Full - 400-500%" sheetId="8" r:id="rId10"/>
    <sheet name="Fixed $ - Low - To 500%" sheetId="13" r:id="rId11"/>
    <sheet name="Fixed $ - Low - To 250%" sheetId="14" r:id="rId12"/>
    <sheet name="Fixed $ - Low - 400-500%" sheetId="15" r:id="rId13"/>
  </sheets>
  <externalReferences>
    <externalReference r:id="rId14"/>
    <externalReference r:id="rId15"/>
  </externalReferences>
  <definedNames>
    <definedName name="Output_Step28_Paste">'[1]Summary - By RA and FPL'!$N$318</definedName>
    <definedName name="Subsidy_Program">[1]Inputs!$J$6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0" l="1"/>
  <c r="F10" i="10"/>
  <c r="F9" i="10"/>
  <c r="F8" i="10"/>
  <c r="E8" i="10"/>
  <c r="E7" i="10"/>
  <c r="F7" i="10" s="1"/>
  <c r="F6" i="10"/>
  <c r="F5" i="10"/>
  <c r="F4" i="10"/>
  <c r="F3" i="10"/>
  <c r="F11" i="5" l="1"/>
  <c r="F10" i="5"/>
  <c r="F9" i="5"/>
  <c r="F8" i="5"/>
  <c r="E8" i="5"/>
  <c r="E7" i="5"/>
  <c r="F7" i="5" s="1"/>
  <c r="F6" i="5"/>
  <c r="E6" i="5"/>
  <c r="F5" i="5"/>
  <c r="E5" i="5"/>
  <c r="F4" i="5"/>
  <c r="E4" i="5"/>
  <c r="E3" i="5"/>
  <c r="F3" i="5" s="1"/>
  <c r="F11" i="9" l="1"/>
  <c r="F10" i="9"/>
  <c r="F9" i="9"/>
  <c r="F8" i="9"/>
  <c r="F7" i="9"/>
  <c r="F6" i="9"/>
  <c r="F5" i="9"/>
  <c r="F4" i="9"/>
  <c r="F3" i="9"/>
  <c r="F11" i="4" l="1"/>
  <c r="F10" i="4"/>
  <c r="F9" i="4"/>
  <c r="F8" i="4"/>
  <c r="E8" i="4"/>
  <c r="E7" i="4"/>
  <c r="F7" i="4" s="1"/>
  <c r="F6" i="4"/>
  <c r="F5" i="4"/>
  <c r="F4" i="4"/>
  <c r="F3" i="4"/>
  <c r="F12" i="3" l="1"/>
  <c r="F11" i="3"/>
  <c r="F10" i="3"/>
  <c r="F9" i="3"/>
  <c r="F8" i="3"/>
  <c r="F7" i="3"/>
  <c r="F6" i="3"/>
  <c r="F5" i="3"/>
  <c r="F4" i="3"/>
  <c r="I141" i="5" l="1"/>
  <c r="J141" i="5" s="1"/>
  <c r="H141" i="5"/>
  <c r="G141" i="5"/>
  <c r="F141" i="5"/>
  <c r="E141" i="5"/>
  <c r="C141" i="5"/>
  <c r="D141" i="5" s="1"/>
  <c r="B141" i="5"/>
  <c r="I120" i="5"/>
  <c r="H120" i="5"/>
  <c r="J120" i="5" s="1"/>
  <c r="F120" i="5"/>
  <c r="G120" i="5" s="1"/>
  <c r="E120" i="5"/>
  <c r="D120" i="5"/>
  <c r="C120" i="5"/>
  <c r="B120" i="5"/>
  <c r="E112" i="5"/>
  <c r="D112" i="5"/>
  <c r="C112" i="5"/>
  <c r="B112" i="5"/>
  <c r="F112" i="5" s="1"/>
  <c r="F111" i="5"/>
  <c r="F110" i="5"/>
  <c r="F109" i="5"/>
  <c r="F108" i="5"/>
  <c r="F107" i="5"/>
  <c r="F106" i="5"/>
  <c r="F105" i="5"/>
  <c r="F104" i="5"/>
  <c r="F103" i="5"/>
  <c r="F102" i="5"/>
  <c r="F96" i="5"/>
  <c r="F97" i="5" s="1"/>
  <c r="F94" i="5"/>
  <c r="F93" i="5"/>
  <c r="F90" i="5"/>
  <c r="F88" i="5"/>
  <c r="F86" i="5"/>
  <c r="F87" i="5" s="1"/>
  <c r="F80" i="5"/>
  <c r="F78" i="5"/>
  <c r="F76" i="5"/>
  <c r="F77" i="5" s="1"/>
  <c r="F74" i="5"/>
  <c r="F75" i="5" s="1"/>
  <c r="L68" i="5"/>
  <c r="L69" i="5" s="1"/>
  <c r="L65" i="5"/>
  <c r="L66" i="5" s="1"/>
  <c r="L62" i="5"/>
  <c r="L61" i="5"/>
  <c r="L60" i="5"/>
  <c r="L59" i="5"/>
  <c r="L58" i="5"/>
  <c r="L52" i="5"/>
  <c r="L50" i="5"/>
  <c r="L49" i="5"/>
  <c r="L47" i="5"/>
  <c r="L48" i="5" s="1"/>
  <c r="L44" i="5"/>
  <c r="L45" i="5" s="1"/>
  <c r="L42" i="5"/>
  <c r="L43" i="5" s="1"/>
  <c r="E34" i="5"/>
  <c r="B34" i="5"/>
  <c r="E33" i="5"/>
  <c r="D33" i="5"/>
  <c r="D34" i="5" s="1"/>
  <c r="C33" i="5"/>
  <c r="C34" i="5" s="1"/>
  <c r="B33" i="5"/>
  <c r="F32" i="5"/>
  <c r="G32" i="5" s="1"/>
  <c r="G31" i="5"/>
  <c r="F31" i="5"/>
  <c r="F30" i="5"/>
  <c r="G30" i="5" s="1"/>
  <c r="G29" i="5"/>
  <c r="F29" i="5"/>
  <c r="F33" i="5" s="1"/>
  <c r="G33" i="5" s="1"/>
  <c r="A21" i="5"/>
  <c r="B20" i="5"/>
  <c r="A20" i="5"/>
  <c r="B15" i="5"/>
  <c r="A22" i="5" l="1"/>
  <c r="F34" i="5"/>
  <c r="F89" i="5"/>
  <c r="A19" i="5" l="1"/>
  <c r="E64" i="2"/>
  <c r="D64" i="2"/>
  <c r="C64" i="2"/>
  <c r="B64" i="2"/>
  <c r="F64" i="2" s="1"/>
  <c r="F63" i="2"/>
  <c r="F62" i="2"/>
  <c r="F61" i="2"/>
  <c r="F60" i="2"/>
  <c r="F59" i="2"/>
  <c r="F58" i="2"/>
  <c r="F57" i="2"/>
  <c r="F56" i="2"/>
  <c r="F55" i="2"/>
  <c r="F54" i="2"/>
  <c r="F49" i="2"/>
  <c r="F48" i="2"/>
  <c r="F47" i="2"/>
  <c r="F44" i="2"/>
  <c r="F42" i="2"/>
  <c r="F40" i="2"/>
  <c r="F39" i="2"/>
  <c r="F37" i="2"/>
  <c r="F34" i="2"/>
  <c r="F38" i="2" s="1"/>
  <c r="L29" i="2"/>
  <c r="L27" i="2"/>
  <c r="L28" i="2" s="1"/>
  <c r="L24" i="2"/>
  <c r="L22" i="2"/>
  <c r="L23" i="2" s="1"/>
  <c r="L20" i="2"/>
  <c r="L19" i="2"/>
  <c r="L17" i="2"/>
  <c r="L18" i="2" s="1"/>
  <c r="L14" i="2"/>
  <c r="L15" i="2" s="1"/>
  <c r="B8" i="2"/>
  <c r="F43" i="2" l="1"/>
  <c r="F35" i="2"/>
  <c r="F36" i="2"/>
</calcChain>
</file>

<file path=xl/sharedStrings.xml><?xml version="1.0" encoding="utf-8"?>
<sst xmlns="http://schemas.openxmlformats.org/spreadsheetml/2006/main" count="2234" uniqueCount="212">
  <si>
    <t>Subsidy Scenario</t>
  </si>
  <si>
    <t>State Cost</t>
  </si>
  <si>
    <t>Percent of Individuals Under 500% FPL Eligible to Pay 10% or Less of Income on Premium</t>
  </si>
  <si>
    <t>APTC - Full - Up to 250% FPL</t>
  </si>
  <si>
    <t>APTC - Full - 400-500% FPL</t>
  </si>
  <si>
    <t>Fixed $ - Full - Up to 250% FPL</t>
  </si>
  <si>
    <t>Fixed $ - Full - 400-500% FPL</t>
  </si>
  <si>
    <t>APTC - Diff - Up to 250% FPL</t>
  </si>
  <si>
    <t>Washington Health Benefits Exchange (WAHBE)</t>
  </si>
  <si>
    <t>2022 Premium Subsidy Analysis - Summary Metrics - On Exchange Data Only</t>
  </si>
  <si>
    <t>Scenario:</t>
  </si>
  <si>
    <t>Baseline</t>
  </si>
  <si>
    <t>Key Metrics</t>
  </si>
  <si>
    <t>Total Federal Subsidies</t>
  </si>
  <si>
    <t>By FPL</t>
  </si>
  <si>
    <t>&lt;139</t>
  </si>
  <si>
    <t>139-150%</t>
  </si>
  <si>
    <t>151-200%</t>
  </si>
  <si>
    <t>201-250%</t>
  </si>
  <si>
    <t>251-300%</t>
  </si>
  <si>
    <t>301-400%</t>
  </si>
  <si>
    <t>401-500%</t>
  </si>
  <si>
    <t>501-600%</t>
  </si>
  <si>
    <t>Over 600</t>
  </si>
  <si>
    <t>Total</t>
  </si>
  <si>
    <t>Enrollment</t>
  </si>
  <si>
    <t>Distribution</t>
  </si>
  <si>
    <t>BlankRow1</t>
  </si>
  <si>
    <t>Members Receiving Federal Subsidies</t>
  </si>
  <si>
    <t>% Receiving Federal Subsidies</t>
  </si>
  <si>
    <t>Average Subsidy PMPM (Federal)</t>
  </si>
  <si>
    <t>Average Net Premium PMPM with Federal Subsidy</t>
  </si>
  <si>
    <t>BlankRow2</t>
  </si>
  <si>
    <t>Members Not Receiving Federal Subsidies</t>
  </si>
  <si>
    <t>% Not Receiving Federal Subsidies</t>
  </si>
  <si>
    <t>Average Net Premium PMPM without Federal Subsidy</t>
  </si>
  <si>
    <t>Uninsured</t>
  </si>
  <si>
    <t>Uninsured - QHP Eligible</t>
  </si>
  <si>
    <t>Distribution Uninsured</t>
  </si>
  <si>
    <t>Uninsured - Eligible for Federal Subsidies</t>
  </si>
  <si>
    <t>By Age</t>
  </si>
  <si>
    <t>17 and under</t>
  </si>
  <si>
    <t>18-34</t>
  </si>
  <si>
    <t>35-54</t>
  </si>
  <si>
    <t>COMPARISON - WA STATE SUBSIDY OPTIONS</t>
  </si>
  <si>
    <t>Fixed $ - Low - Up to 250% FPL</t>
  </si>
  <si>
    <t>Fixed $ - Low - 400-500% FPL</t>
  </si>
  <si>
    <t>Individuals Receiving State Premium Assistance</t>
  </si>
  <si>
    <t>New HBE Enrollees - Total</t>
  </si>
  <si>
    <t>New HBE Enrollees - Uninsured</t>
  </si>
  <si>
    <t>Additional APTC Assistance</t>
  </si>
  <si>
    <t>2022 Pre-Subsidy Baseline</t>
  </si>
  <si>
    <t>Total APTC</t>
  </si>
  <si>
    <t>Subsidized Enrollees</t>
  </si>
  <si>
    <t>Avg. Annual APTC - Federally Subsidized Enrollee</t>
  </si>
  <si>
    <t>Avg. Annual Premium - Federally Subsidized Enrollee</t>
  </si>
  <si>
    <t>Avg. Annual Premium - Unsubsidized Enrollee</t>
  </si>
  <si>
    <t>WA Uninsured Population - QHP Eligible</t>
  </si>
  <si>
    <t xml:space="preserve">Total State Funding </t>
  </si>
  <si>
    <t>Number of Uninsured Gaining Coverage</t>
  </si>
  <si>
    <r>
      <t>Number of</t>
    </r>
    <r>
      <rPr>
        <sz val="11"/>
        <color theme="1"/>
        <rFont val="Calibri"/>
        <family val="2"/>
        <scheme val="minor"/>
      </rPr>
      <t xml:space="preserve"> Members Receiving State Subsidies</t>
    </r>
  </si>
  <si>
    <t>Average State Subsidies per Receiving Member per Year</t>
  </si>
  <si>
    <t>% of Individuals under 500% FPL who can purchase benchmark (second lowest cost silver) plan for less than 10% of income</t>
  </si>
  <si>
    <t>Premium / Morbidity Impact due to New Members</t>
  </si>
  <si>
    <t>Average Members</t>
  </si>
  <si>
    <t>With State Subsidies</t>
  </si>
  <si>
    <t>Add Off Exchange</t>
  </si>
  <si>
    <t>Add Uninsured</t>
  </si>
  <si>
    <t>Total On Exchange with State Subsidy Program</t>
  </si>
  <si>
    <t>Change</t>
  </si>
  <si>
    <t>Receiving Only Federal Subsidies</t>
  </si>
  <si>
    <t>Receiving Only State Subsidies</t>
  </si>
  <si>
    <t>Receiving Federal and State Subsidies</t>
  </si>
  <si>
    <t>Unsubsidized</t>
  </si>
  <si>
    <t>% Subsidized (Fed and/or State)</t>
  </si>
  <si>
    <t>Did Not Report</t>
  </si>
  <si>
    <t>On-Exchange Enrollment</t>
  </si>
  <si>
    <t>Total Members Receiving State Subsidies</t>
  </si>
  <si>
    <t>% Receiving State Subsidies</t>
  </si>
  <si>
    <t>Unsubsidized Members</t>
  </si>
  <si>
    <t>Average Net Premium PMPM</t>
  </si>
  <si>
    <t>Change in Avg Net Premium PMPM ($)</t>
  </si>
  <si>
    <t>Change in Avg Net Premium PMPM (%)</t>
  </si>
  <si>
    <t>Members Receiving Federal and State Subsidies</t>
  </si>
  <si>
    <t>Average Subsidy PMPM (Federal and State)</t>
  </si>
  <si>
    <t>Average Net Premium PMPM - Federal and State Subsidy</t>
  </si>
  <si>
    <t>Change in Avg Net Premium PMPM ($) - Federal and State Subsidy</t>
  </si>
  <si>
    <t>Change in Avg Net Premium PMPM (%) - Federal and State Subsidy</t>
  </si>
  <si>
    <t>Members Receiving Only State Subsidies</t>
  </si>
  <si>
    <t>Average Subsidy PMPM (State)</t>
  </si>
  <si>
    <t>Average Net Premium PMPM - State Subsidy Only</t>
  </si>
  <si>
    <t>Change in Avg Net Premium PMPM ($) - State Subsidy Only</t>
  </si>
  <si>
    <t>Change in Avg Net Premium PMPM (%) - State Subsidy Only</t>
  </si>
  <si>
    <t>New Enrollees</t>
  </si>
  <si>
    <t>Estimated Take-Up Uninsured</t>
  </si>
  <si>
    <t>% Uninsured Take-Up</t>
  </si>
  <si>
    <t>Migration from Off-Exchange</t>
  </si>
  <si>
    <t>% Off-Exchange Take-Up</t>
  </si>
  <si>
    <t>55 and over</t>
  </si>
  <si>
    <t>On-Exchange Enrollment Estimates by Age and FPL</t>
  </si>
  <si>
    <t>FPL</t>
  </si>
  <si>
    <t>OVER 600</t>
  </si>
  <si>
    <t>Did not report</t>
  </si>
  <si>
    <t xml:space="preserve">Summary of Enrollment Take-Up due to State Premium Subsidy By Ethnicity </t>
  </si>
  <si>
    <t>Ethnicity</t>
  </si>
  <si>
    <t>Federal Subsidy Eligible Uninsured Pool</t>
  </si>
  <si>
    <t>Federal Subsidy Eligible Uninsured Take-Up</t>
  </si>
  <si>
    <t>% Federal Subsidy Eligible Uninsured Take-Up</t>
  </si>
  <si>
    <t>Unsubsidized (Federal) Uninsured Pool</t>
  </si>
  <si>
    <t>Unsubsidized (Federal) Eligible Uninsured Take-Up</t>
  </si>
  <si>
    <t>% Unsubsidized (Federal) Uninsured Take-Up</t>
  </si>
  <si>
    <t>Off-Exchange Membership</t>
  </si>
  <si>
    <t>Off-Exchange Migration to On-Exchange</t>
  </si>
  <si>
    <t>% Off-Exchange Migration</t>
  </si>
  <si>
    <t>Not Reported</t>
  </si>
  <si>
    <t>Not Spanish/Hispanic</t>
  </si>
  <si>
    <t>Spanish/Hispanic (Any)</t>
  </si>
  <si>
    <t>Race</t>
  </si>
  <si>
    <t>American Indian/Alaska Native</t>
  </si>
  <si>
    <t>Asian Indian</t>
  </si>
  <si>
    <t>Black/African American</t>
  </si>
  <si>
    <t>Cambodian</t>
  </si>
  <si>
    <t>Chinese</t>
  </si>
  <si>
    <t>Filipino</t>
  </si>
  <si>
    <t>Guamanian</t>
  </si>
  <si>
    <t>Hawaiian</t>
  </si>
  <si>
    <t>Japanese</t>
  </si>
  <si>
    <t>Korean</t>
  </si>
  <si>
    <t>Laotian</t>
  </si>
  <si>
    <t>Other Asian/Pacific Islander</t>
  </si>
  <si>
    <t>Other Race</t>
  </si>
  <si>
    <t>Samoan</t>
  </si>
  <si>
    <t>Thai</t>
  </si>
  <si>
    <t>Unreported</t>
  </si>
  <si>
    <t>Vietnamese</t>
  </si>
  <si>
    <t>White</t>
  </si>
  <si>
    <t>Best Estimate - Subsidy Applied As: State Income Limit, Currently Unsubsidized Population Subsidy Includes: Total Federal &amp; State Subsidy</t>
  </si>
  <si>
    <t>Best Estimate - Subsidy Applied As: Flat PMPM, Currently Unsubsidized Population Subsidy Includes: No Subsidy</t>
  </si>
  <si>
    <t>$780,065,000</t>
  </si>
  <si>
    <t>Total Federal Subsidies (+$78,359,000 change from baseline)</t>
  </si>
  <si>
    <t>State Premium Subsidy - State Income Limit</t>
  </si>
  <si>
    <t>INPUT</t>
  </si>
  <si>
    <t>Percent of FPL Range</t>
  </si>
  <si>
    <t>Income as Percent of FPL</t>
  </si>
  <si>
    <t>Federal Income Limit</t>
  </si>
  <si>
    <t>State Income Limit</t>
  </si>
  <si>
    <t>Reduction in federal income limit</t>
  </si>
  <si>
    <t>Less than 139%</t>
  </si>
  <si>
    <t>139% - 150%</t>
  </si>
  <si>
    <t>151% - 200%</t>
  </si>
  <si>
    <t>201% - 250%</t>
  </si>
  <si>
    <t>251% - 300%</t>
  </si>
  <si>
    <t>301% - 400%</t>
  </si>
  <si>
    <t>401% - 500%</t>
  </si>
  <si>
    <t>N/A</t>
  </si>
  <si>
    <t>501% - 600%</t>
  </si>
  <si>
    <t>Over 600%</t>
  </si>
  <si>
    <t>Subsidy Applied As:</t>
  </si>
  <si>
    <t>Currently Unsubsidized Population Subsidy Includes:</t>
  </si>
  <si>
    <t>Difference between Federal and State Subsidy</t>
  </si>
  <si>
    <t>State Premium Subsidy - Flat PMPM</t>
  </si>
  <si>
    <t>Subsidized PMPM</t>
  </si>
  <si>
    <t>Unsubsidized PMPM</t>
  </si>
  <si>
    <t>APTC - Full - Up to 500% FPL</t>
  </si>
  <si>
    <t>APTC - Diff - Up to 500% FPL</t>
  </si>
  <si>
    <t>Fixed $ - Full - Up to 500% FPL</t>
  </si>
  <si>
    <t>Fixed $ - Low - Up to 500% FPL</t>
  </si>
  <si>
    <t>Applies a state subsidy benchmarked to state income limits by FPL-bands, to all individuals earning up to 500% FPL.</t>
  </si>
  <si>
    <t xml:space="preserve">APTC full - Up to 500% </t>
  </si>
  <si>
    <t>Applies a state subsidy benchmarked to state income limits by FPL-bands, to all individuals earning up to 250% FPL.</t>
  </si>
  <si>
    <t xml:space="preserve">APTC full - Up to 250% </t>
  </si>
  <si>
    <t>APTC full - 400-500%</t>
  </si>
  <si>
    <t>Applies a state subsidy benchmarked to state income limits by FPL-bands, to all individuals earning between 400-500% FPL.</t>
  </si>
  <si>
    <t>APTC diff - Up to 500%</t>
  </si>
  <si>
    <t>Applies a state subsidy benchmarked to state income limits by FPL-bands to all individuals earning up to 500% FPL who receive federal subsidies. Applies a state subsidy to individuals up to 500% FPL who are not receiving federal subsidies based on the different between the federal APTC and state subsidy income limits.</t>
  </si>
  <si>
    <t>APTC diff - Up to 250%</t>
  </si>
  <si>
    <t>Applies a state subsidy benchmarked to state income limits by FPL-bands to all individuals earning up to 250% FPL who receive federal subsidies. Applies a state subsidy to individuals up to 250% FPL who are not receiving federal subsidies based on the different between the federal APTC and state subsidy income limits.</t>
  </si>
  <si>
    <t>Fixed $ full - Up to 500%</t>
  </si>
  <si>
    <t>Fixed $ full - Up to 250%</t>
  </si>
  <si>
    <t>Fixed $ full - 400-500%</t>
  </si>
  <si>
    <t>Fixed $ Low - Up to 500%</t>
  </si>
  <si>
    <t>Provides a flat dollar $90 flat subsidy to all individuals earning up to 500% FPL.</t>
  </si>
  <si>
    <t>Provides a $135 flat subsidy to all individuals earning up to 500% FPL.</t>
  </si>
  <si>
    <t>Provides a $135 flat subsidy to all individuals earning up to 250% FPL.</t>
  </si>
  <si>
    <t>Provides a $135 flat subsidy to all individuals earning between 400 and 500% FPL.</t>
  </si>
  <si>
    <t>Provides a flat dollar $90 flat subsidy to all individuals earning up to 250% FPL.</t>
  </si>
  <si>
    <t>Provides a flat dollar $90 flat subsidy to all individuals earning between 400-500% FPL.</t>
  </si>
  <si>
    <t>$750,410,000</t>
  </si>
  <si>
    <t>Total Federal Subsidies (+$48,704,000 change from baseline)</t>
  </si>
  <si>
    <t>Average Federal Subsidy PMPM</t>
  </si>
  <si>
    <t>Average State Subsidy PMPM</t>
  </si>
  <si>
    <t>$735,974,000</t>
  </si>
  <si>
    <t>Total Federal Subsidies (+$34,268,000 change from baseline)</t>
  </si>
  <si>
    <t>Best Estimate - Subsidy Applied As: State Income Limit, Currently Unsubsidized Population Subsidy Includes: Difference between Federal and State Subsidy</t>
  </si>
  <si>
    <t>$751,801,000</t>
  </si>
  <si>
    <t>Total Federal Subsidies (+$50,095,000 change from baseline)</t>
  </si>
  <si>
    <t>$736,476,000</t>
  </si>
  <si>
    <t>Total Federal Subsidies (+$34,770,000 change from baseline)</t>
  </si>
  <si>
    <t>$793,175,000</t>
  </si>
  <si>
    <t>Total Federal Subsidies (+$91,469,000 change from baseline)</t>
  </si>
  <si>
    <t>$762,074,000</t>
  </si>
  <si>
    <t>Total Federal Subsidies (+$60,368,000 change from baseline)</t>
  </si>
  <si>
    <t>$698,895,000</t>
  </si>
  <si>
    <t>Total Federal Subsidies (-$2,811,000 change from baseline)</t>
  </si>
  <si>
    <t>Avg. Annual State Subsidy Per Federally Subsidized Enrollee Receiving State Subsidies</t>
  </si>
  <si>
    <t xml:space="preserve">Avg. Annual State Subsidy Per Federally Unsubsidized Enrollee Receiving State Subsidies </t>
  </si>
  <si>
    <t>$755,778,000</t>
  </si>
  <si>
    <t>Total Federal Subsidies (+$54,072,000 change from baseline)</t>
  </si>
  <si>
    <t>$699,822,000</t>
  </si>
  <si>
    <t>Total Federal Subsidies (-$1,884,000 change from baseline)</t>
  </si>
  <si>
    <t>Morbidity Impact on Premiums</t>
  </si>
  <si>
    <t>129,357 (61.8%)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</si>
</sst>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  <numFmt numFmtId="167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 tint="0.14999847407452621"/>
      <name val="Avenir Next LT Pro"/>
      <family val="2"/>
    </font>
    <font>
      <b/>
      <sz val="18"/>
      <color theme="1" tint="4.9989318521683403E-2"/>
      <name val="Avenir Next LT Pro"/>
      <family val="2"/>
    </font>
    <font>
      <sz val="10"/>
      <color theme="0"/>
      <name val="Avenir Next LT Pro"/>
      <family val="2"/>
    </font>
    <font>
      <b/>
      <sz val="10"/>
      <color theme="2" tint="-0.89999084444715716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11"/>
      <color rgb="FFFF0000"/>
      <name val="Calibri"/>
      <family val="2"/>
      <scheme val="minor"/>
    </font>
    <font>
      <b/>
      <strike/>
      <sz val="11"/>
      <color theme="0"/>
      <name val="Calibri"/>
      <family val="2"/>
      <scheme val="minor"/>
    </font>
    <font>
      <sz val="11"/>
      <color theme="1" tint="0.14999847407452621"/>
      <name val="Avenir Next LT Pro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52">
    <xf numFmtId="0" fontId="0" fillId="0" borderId="0" xfId="0"/>
    <xf numFmtId="0" fontId="0" fillId="0" borderId="0" xfId="0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0" fillId="0" borderId="0" xfId="0" applyNumberFormat="1"/>
    <xf numFmtId="0" fontId="10" fillId="0" borderId="0" xfId="0" applyFont="1" applyProtection="1">
      <protection hidden="1"/>
    </xf>
    <xf numFmtId="8" fontId="0" fillId="0" borderId="0" xfId="0" applyNumberFormat="1"/>
    <xf numFmtId="166" fontId="0" fillId="0" borderId="0" xfId="2" applyNumberFormat="1" applyFont="1"/>
    <xf numFmtId="9" fontId="0" fillId="0" borderId="0" xfId="2" applyFont="1"/>
    <xf numFmtId="0" fontId="3" fillId="0" borderId="5" xfId="0" applyFont="1" applyBorder="1"/>
    <xf numFmtId="9" fontId="8" fillId="0" borderId="0" xfId="2" applyFont="1" applyFill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1" applyNumberFormat="1" applyFont="1"/>
    <xf numFmtId="167" fontId="0" fillId="0" borderId="0" xfId="2" applyNumberFormat="1" applyFont="1"/>
    <xf numFmtId="167" fontId="4" fillId="0" borderId="0" xfId="2" applyNumberFormat="1" applyFont="1"/>
    <xf numFmtId="167" fontId="4" fillId="0" borderId="0" xfId="0" applyNumberFormat="1" applyFont="1"/>
    <xf numFmtId="9" fontId="4" fillId="0" borderId="0" xfId="2" applyFont="1"/>
    <xf numFmtId="167" fontId="4" fillId="0" borderId="0" xfId="2" applyNumberFormat="1" applyFont="1" applyFill="1"/>
    <xf numFmtId="166" fontId="0" fillId="0" borderId="0" xfId="2" applyNumberFormat="1" applyFont="1" applyFill="1"/>
    <xf numFmtId="167" fontId="0" fillId="0" borderId="0" xfId="2" applyNumberFormat="1" applyFont="1" applyFill="1"/>
    <xf numFmtId="9" fontId="0" fillId="0" borderId="0" xfId="0" applyNumberFormat="1"/>
    <xf numFmtId="0" fontId="0" fillId="0" borderId="0" xfId="0"/>
    <xf numFmtId="164" fontId="0" fillId="0" borderId="0" xfId="1" applyNumberFormat="1" applyFont="1"/>
    <xf numFmtId="0" fontId="13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3" fontId="16" fillId="0" borderId="20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6" fontId="16" fillId="0" borderId="20" xfId="0" applyNumberFormat="1" applyFont="1" applyBorder="1" applyAlignment="1">
      <alignment horizontal="center" vertical="center" wrapText="1"/>
    </xf>
    <xf numFmtId="6" fontId="0" fillId="0" borderId="0" xfId="0" applyNumberFormat="1" applyAlignment="1">
      <alignment horizontal="right"/>
    </xf>
    <xf numFmtId="167" fontId="0" fillId="0" borderId="0" xfId="0" applyNumberFormat="1"/>
    <xf numFmtId="0" fontId="18" fillId="2" borderId="0" xfId="0" applyFont="1" applyFill="1"/>
    <xf numFmtId="3" fontId="0" fillId="0" borderId="0" xfId="1" applyNumberFormat="1" applyFont="1" applyBorder="1" applyAlignment="1">
      <alignment horizontal="righ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3" fontId="0" fillId="0" borderId="25" xfId="1" applyNumberFormat="1" applyFont="1" applyBorder="1" applyAlignment="1">
      <alignment horizontal="righ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3" fontId="3" fillId="0" borderId="25" xfId="1" applyNumberFormat="1" applyFont="1" applyBorder="1" applyAlignment="1">
      <alignment horizontal="right" indent="2"/>
    </xf>
    <xf numFmtId="9" fontId="16" fillId="5" borderId="2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17" fillId="0" borderId="0" xfId="0" applyFont="1"/>
    <xf numFmtId="6" fontId="0" fillId="0" borderId="0" xfId="0" applyNumberForma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9" fontId="4" fillId="0" borderId="0" xfId="2" applyFont="1"/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165" fontId="1" fillId="0" borderId="0" xfId="1" applyNumberFormat="1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17" fillId="0" borderId="0" xfId="0" applyFont="1"/>
    <xf numFmtId="0" fontId="0" fillId="0" borderId="0" xfId="0" applyBorder="1"/>
    <xf numFmtId="166" fontId="0" fillId="0" borderId="0" xfId="2" applyNumberFormat="1" applyFont="1"/>
    <xf numFmtId="0" fontId="3" fillId="0" borderId="5" xfId="0" applyFont="1" applyBorder="1"/>
    <xf numFmtId="0" fontId="8" fillId="0" borderId="0" xfId="0" applyFont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8" fillId="2" borderId="0" xfId="0" applyFont="1" applyFill="1"/>
    <xf numFmtId="167" fontId="8" fillId="0" borderId="0" xfId="0" applyNumberFormat="1" applyFont="1"/>
    <xf numFmtId="6" fontId="6" fillId="0" borderId="8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6" fontId="6" fillId="0" borderId="7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0" fontId="2" fillId="6" borderId="28" xfId="0" applyFont="1" applyFill="1" applyBorder="1" applyAlignment="1" applyProtection="1">
      <alignment vertical="center"/>
      <protection hidden="1"/>
    </xf>
    <xf numFmtId="0" fontId="2" fillId="6" borderId="28" xfId="0" applyFont="1" applyFill="1" applyBorder="1" applyAlignment="1" applyProtection="1">
      <alignment vertical="center" wrapText="1"/>
      <protection hidden="1"/>
    </xf>
    <xf numFmtId="0" fontId="2" fillId="6" borderId="29" xfId="0" applyFont="1" applyFill="1" applyBorder="1" applyAlignment="1" applyProtection="1">
      <alignment horizontal="center" vertical="center" wrapText="1"/>
      <protection hidden="1"/>
    </xf>
    <xf numFmtId="0" fontId="2" fillId="6" borderId="30" xfId="0" applyFont="1" applyFill="1" applyBorder="1" applyAlignment="1" applyProtection="1">
      <alignment vertical="center" wrapText="1"/>
      <protection hidden="1"/>
    </xf>
    <xf numFmtId="0" fontId="3" fillId="0" borderId="28" xfId="0" applyFont="1" applyBorder="1" applyAlignment="1" applyProtection="1">
      <alignment horizontal="center" wrapText="1"/>
      <protection hidden="1"/>
    </xf>
    <xf numFmtId="0" fontId="3" fillId="0" borderId="29" xfId="0" applyFont="1" applyBorder="1" applyAlignment="1" applyProtection="1">
      <alignment horizontal="center" wrapText="1"/>
      <protection hidden="1"/>
    </xf>
    <xf numFmtId="9" fontId="0" fillId="0" borderId="31" xfId="2" applyFont="1" applyFill="1" applyBorder="1" applyAlignment="1" applyProtection="1">
      <alignment horizontal="left" wrapText="1" indent="1"/>
      <protection hidden="1"/>
    </xf>
    <xf numFmtId="10" fontId="0" fillId="0" borderId="31" xfId="2" applyNumberFormat="1" applyFont="1" applyFill="1" applyBorder="1" applyAlignment="1" applyProtection="1">
      <alignment horizontal="right" wrapText="1" indent="1"/>
      <protection hidden="1"/>
    </xf>
    <xf numFmtId="10" fontId="0" fillId="7" borderId="32" xfId="2" applyNumberFormat="1" applyFont="1" applyFill="1" applyBorder="1" applyProtection="1">
      <protection locked="0" hidden="1"/>
    </xf>
    <xf numFmtId="166" fontId="0" fillId="0" borderId="33" xfId="2" applyNumberFormat="1" applyFont="1" applyFill="1" applyBorder="1" applyProtection="1">
      <protection hidden="1"/>
    </xf>
    <xf numFmtId="166" fontId="0" fillId="0" borderId="32" xfId="2" applyNumberFormat="1" applyFont="1" applyFill="1" applyBorder="1" applyAlignment="1" applyProtection="1">
      <alignment horizontal="right" wrapText="1"/>
      <protection hidden="1"/>
    </xf>
    <xf numFmtId="0" fontId="0" fillId="0" borderId="31" xfId="0" applyBorder="1" applyAlignment="1" applyProtection="1">
      <alignment horizontal="right" wrapText="1"/>
      <protection hidden="1"/>
    </xf>
    <xf numFmtId="10" fontId="0" fillId="7" borderId="32" xfId="2" applyNumberFormat="1" applyFont="1" applyFill="1" applyBorder="1" applyAlignment="1" applyProtection="1">
      <alignment horizontal="right"/>
      <protection locked="0" hidden="1"/>
    </xf>
    <xf numFmtId="0" fontId="0" fillId="0" borderId="34" xfId="0" applyBorder="1" applyAlignment="1" applyProtection="1">
      <alignment horizontal="left" wrapText="1" indent="1"/>
      <protection hidden="1"/>
    </xf>
    <xf numFmtId="0" fontId="0" fillId="0" borderId="34" xfId="0" applyBorder="1" applyAlignment="1" applyProtection="1">
      <alignment horizontal="right" wrapText="1"/>
      <protection hidden="1"/>
    </xf>
    <xf numFmtId="10" fontId="0" fillId="7" borderId="34" xfId="0" applyNumberFormat="1" applyFill="1" applyBorder="1" applyAlignment="1" applyProtection="1">
      <alignment horizontal="right" wrapText="1"/>
      <protection locked="0" hidden="1"/>
    </xf>
    <xf numFmtId="166" fontId="0" fillId="0" borderId="35" xfId="2" applyNumberFormat="1" applyFont="1" applyFill="1" applyBorder="1" applyAlignment="1" applyProtection="1">
      <alignment horizontal="right" wrapText="1"/>
      <protection hidden="1"/>
    </xf>
    <xf numFmtId="0" fontId="3" fillId="0" borderId="29" xfId="0" applyFont="1" applyBorder="1" applyProtection="1">
      <protection hidden="1"/>
    </xf>
    <xf numFmtId="9" fontId="3" fillId="0" borderId="31" xfId="2" applyFont="1" applyFill="1" applyBorder="1" applyAlignment="1" applyProtection="1">
      <alignment horizontal="left" wrapText="1" indent="1"/>
      <protection hidden="1"/>
    </xf>
    <xf numFmtId="0" fontId="3" fillId="0" borderId="31" xfId="0" applyFont="1" applyBorder="1" applyAlignment="1" applyProtection="1">
      <alignment horizontal="right" wrapText="1"/>
      <protection hidden="1"/>
    </xf>
    <xf numFmtId="10" fontId="3" fillId="7" borderId="32" xfId="2" applyNumberFormat="1" applyFont="1" applyFill="1" applyBorder="1" applyAlignment="1" applyProtection="1">
      <alignment horizontal="right"/>
      <protection locked="0" hidden="1"/>
    </xf>
    <xf numFmtId="166" fontId="3" fillId="0" borderId="32" xfId="2" applyNumberFormat="1" applyFont="1" applyFill="1" applyBorder="1" applyAlignment="1" applyProtection="1">
      <alignment horizontal="right" wrapText="1"/>
      <protection hidden="1"/>
    </xf>
    <xf numFmtId="10" fontId="3" fillId="0" borderId="31" xfId="2" applyNumberFormat="1" applyFont="1" applyFill="1" applyBorder="1" applyAlignment="1" applyProtection="1">
      <alignment horizontal="right" wrapText="1" indent="1"/>
      <protection hidden="1"/>
    </xf>
    <xf numFmtId="10" fontId="3" fillId="7" borderId="32" xfId="2" applyNumberFormat="1" applyFont="1" applyFill="1" applyBorder="1" applyProtection="1">
      <protection locked="0" hidden="1"/>
    </xf>
    <xf numFmtId="166" fontId="3" fillId="0" borderId="33" xfId="2" applyNumberFormat="1" applyFont="1" applyFill="1" applyBorder="1" applyProtection="1">
      <protection hidden="1"/>
    </xf>
    <xf numFmtId="0" fontId="3" fillId="0" borderId="29" xfId="0" applyFont="1" applyBorder="1" applyAlignment="1" applyProtection="1">
      <alignment wrapText="1"/>
      <protection hidden="1"/>
    </xf>
    <xf numFmtId="0" fontId="2" fillId="6" borderId="29" xfId="0" applyFont="1" applyFill="1" applyBorder="1" applyAlignment="1" applyProtection="1">
      <alignment horizontal="centerContinuous" vertical="center" wrapText="1"/>
      <protection hidden="1"/>
    </xf>
    <xf numFmtId="164" fontId="0" fillId="7" borderId="32" xfId="2" applyNumberFormat="1" applyFont="1" applyFill="1" applyBorder="1" applyProtection="1">
      <protection locked="0" hidden="1"/>
    </xf>
    <xf numFmtId="164" fontId="0" fillId="7" borderId="35" xfId="2" applyNumberFormat="1" applyFont="1" applyFill="1" applyBorder="1" applyProtection="1">
      <protection locked="0" hidden="1"/>
    </xf>
    <xf numFmtId="164" fontId="3" fillId="7" borderId="32" xfId="2" applyNumberFormat="1" applyFont="1" applyFill="1" applyBorder="1" applyProtection="1">
      <protection locked="0" hidden="1"/>
    </xf>
    <xf numFmtId="9" fontId="1" fillId="0" borderId="31" xfId="2" applyFont="1" applyFill="1" applyBorder="1" applyAlignment="1" applyProtection="1">
      <alignment horizontal="left" wrapText="1" indent="1"/>
      <protection hidden="1"/>
    </xf>
    <xf numFmtId="164" fontId="1" fillId="7" borderId="32" xfId="2" applyNumberFormat="1" applyFont="1" applyFill="1" applyBorder="1" applyProtection="1">
      <protection locked="0" hidden="1"/>
    </xf>
    <xf numFmtId="0" fontId="0" fillId="0" borderId="34" xfId="0" applyFont="1" applyBorder="1" applyAlignment="1" applyProtection="1">
      <alignment horizontal="left" wrapText="1" indent="1"/>
      <protection hidden="1"/>
    </xf>
    <xf numFmtId="164" fontId="1" fillId="7" borderId="35" xfId="2" applyNumberFormat="1" applyFont="1" applyFill="1" applyBorder="1" applyProtection="1">
      <protection locked="0" hidden="1"/>
    </xf>
    <xf numFmtId="9" fontId="6" fillId="0" borderId="12" xfId="0" applyNumberFormat="1" applyFont="1" applyFill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6" fontId="6" fillId="0" borderId="17" xfId="0" applyNumberFormat="1" applyFont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 wrapText="1"/>
    </xf>
    <xf numFmtId="0" fontId="0" fillId="0" borderId="0" xfId="0"/>
    <xf numFmtId="0" fontId="2" fillId="6" borderId="28" xfId="0" applyFont="1" applyFill="1" applyBorder="1" applyAlignment="1" applyProtection="1">
      <alignment vertical="center"/>
      <protection hidden="1"/>
    </xf>
    <xf numFmtId="0" fontId="2" fillId="6" borderId="28" xfId="0" applyFont="1" applyFill="1" applyBorder="1" applyAlignment="1" applyProtection="1">
      <alignment vertical="center" wrapText="1"/>
      <protection hidden="1"/>
    </xf>
    <xf numFmtId="0" fontId="3" fillId="0" borderId="28" xfId="0" applyFont="1" applyBorder="1" applyAlignment="1" applyProtection="1">
      <alignment horizontal="center" wrapText="1"/>
      <protection hidden="1"/>
    </xf>
    <xf numFmtId="0" fontId="3" fillId="0" borderId="29" xfId="0" applyFont="1" applyBorder="1" applyAlignment="1" applyProtection="1">
      <alignment horizontal="center" wrapText="1"/>
      <protection hidden="1"/>
    </xf>
    <xf numFmtId="9" fontId="0" fillId="0" borderId="31" xfId="2" applyFont="1" applyFill="1" applyBorder="1" applyAlignment="1" applyProtection="1">
      <alignment horizontal="left" wrapText="1" indent="1"/>
      <protection hidden="1"/>
    </xf>
    <xf numFmtId="0" fontId="0" fillId="0" borderId="34" xfId="0" applyFont="1" applyFill="1" applyBorder="1" applyAlignment="1" applyProtection="1">
      <alignment horizontal="left" wrapText="1" indent="1"/>
      <protection hidden="1"/>
    </xf>
    <xf numFmtId="0" fontId="2" fillId="6" borderId="29" xfId="0" applyFont="1" applyFill="1" applyBorder="1" applyAlignment="1" applyProtection="1">
      <alignment horizontal="centerContinuous" vertical="center" wrapText="1"/>
      <protection hidden="1"/>
    </xf>
    <xf numFmtId="164" fontId="0" fillId="7" borderId="32" xfId="2" applyNumberFormat="1" applyFont="1" applyFill="1" applyBorder="1" applyProtection="1">
      <protection locked="0" hidden="1"/>
    </xf>
    <xf numFmtId="164" fontId="0" fillId="7" borderId="35" xfId="2" applyNumberFormat="1" applyFont="1" applyFill="1" applyBorder="1" applyProtection="1">
      <protection locked="0" hidden="1"/>
    </xf>
    <xf numFmtId="9" fontId="6" fillId="0" borderId="18" xfId="0" applyNumberFormat="1" applyFont="1" applyBorder="1" applyAlignment="1">
      <alignment horizontal="center" vertical="center"/>
    </xf>
    <xf numFmtId="8" fontId="6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 wrapText="1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7" fontId="8" fillId="0" borderId="0" xfId="0" applyNumberFormat="1" applyFont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0" fontId="0" fillId="0" borderId="0" xfId="0"/>
    <xf numFmtId="0" fontId="7" fillId="0" borderId="0" xfId="0" applyFont="1"/>
    <xf numFmtId="165" fontId="0" fillId="0" borderId="0" xfId="1" applyNumberFormat="1" applyFont="1"/>
    <xf numFmtId="0" fontId="3" fillId="0" borderId="0" xfId="0" applyFont="1"/>
    <xf numFmtId="165" fontId="3" fillId="0" borderId="0" xfId="1" applyNumberFormat="1" applyFont="1"/>
    <xf numFmtId="165" fontId="0" fillId="0" borderId="0" xfId="0" applyNumberFormat="1"/>
    <xf numFmtId="44" fontId="0" fillId="0" borderId="0" xfId="6" applyFont="1"/>
    <xf numFmtId="0" fontId="10" fillId="0" borderId="0" xfId="0" applyFont="1" applyProtection="1">
      <protection hidden="1"/>
    </xf>
    <xf numFmtId="0" fontId="7" fillId="0" borderId="0" xfId="0" applyFont="1" applyFill="1"/>
    <xf numFmtId="0" fontId="17" fillId="0" borderId="0" xfId="0" applyFont="1"/>
    <xf numFmtId="8" fontId="0" fillId="0" borderId="0" xfId="0" applyNumberFormat="1"/>
    <xf numFmtId="0" fontId="0" fillId="0" borderId="0" xfId="0" applyBorder="1"/>
    <xf numFmtId="166" fontId="0" fillId="0" borderId="0" xfId="2" applyNumberFormat="1" applyFont="1"/>
    <xf numFmtId="9" fontId="0" fillId="0" borderId="0" xfId="2" applyFont="1"/>
    <xf numFmtId="3" fontId="0" fillId="0" borderId="0" xfId="1" applyNumberFormat="1" applyFont="1" applyBorder="1" applyAlignment="1">
      <alignment horizontal="right" indent="2"/>
    </xf>
    <xf numFmtId="3" fontId="0" fillId="0" borderId="25" xfId="1" applyNumberFormat="1" applyFont="1" applyBorder="1" applyAlignment="1">
      <alignment horizontal="right" indent="2"/>
    </xf>
    <xf numFmtId="9" fontId="8" fillId="0" borderId="0" xfId="2" applyFont="1" applyFill="1"/>
    <xf numFmtId="0" fontId="3" fillId="0" borderId="5" xfId="0" applyFont="1" applyBorder="1"/>
    <xf numFmtId="0" fontId="8" fillId="0" borderId="0" xfId="0" applyFont="1"/>
    <xf numFmtId="0" fontId="2" fillId="2" borderId="0" xfId="0" applyFont="1" applyFill="1"/>
    <xf numFmtId="0" fontId="2" fillId="2" borderId="0" xfId="0" quotePrefix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Fill="1"/>
    <xf numFmtId="9" fontId="0" fillId="0" borderId="0" xfId="2" applyFont="1" applyFill="1"/>
    <xf numFmtId="0" fontId="4" fillId="0" borderId="0" xfId="0" applyFont="1"/>
    <xf numFmtId="166" fontId="4" fillId="0" borderId="0" xfId="2" applyNumberFormat="1" applyFont="1"/>
    <xf numFmtId="8" fontId="4" fillId="0" borderId="0" xfId="0" applyNumberFormat="1" applyFont="1"/>
    <xf numFmtId="0" fontId="0" fillId="0" borderId="0" xfId="0" applyAlignment="1">
      <alignment horizontal="left" indent="2"/>
    </xf>
    <xf numFmtId="167" fontId="0" fillId="0" borderId="0" xfId="2" applyNumberFormat="1" applyFont="1"/>
    <xf numFmtId="0" fontId="0" fillId="0" borderId="0" xfId="0" applyFont="1" applyFill="1"/>
    <xf numFmtId="9" fontId="0" fillId="0" borderId="0" xfId="2" applyNumberFormat="1" applyFont="1"/>
    <xf numFmtId="9" fontId="4" fillId="0" borderId="0" xfId="2" applyFont="1"/>
    <xf numFmtId="0" fontId="3" fillId="0" borderId="0" xfId="0" applyFont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 indent="2"/>
    </xf>
    <xf numFmtId="3" fontId="3" fillId="0" borderId="0" xfId="1" applyNumberFormat="1" applyFont="1" applyBorder="1" applyAlignment="1">
      <alignment horizontal="right" indent="2"/>
    </xf>
    <xf numFmtId="0" fontId="0" fillId="0" borderId="25" xfId="0" applyBorder="1" applyAlignment="1">
      <alignment horizontal="left" indent="2"/>
    </xf>
    <xf numFmtId="0" fontId="3" fillId="0" borderId="26" xfId="0" applyFont="1" applyBorder="1"/>
    <xf numFmtId="3" fontId="3" fillId="0" borderId="26" xfId="1" applyNumberFormat="1" applyFont="1" applyBorder="1" applyAlignment="1">
      <alignment horizontal="right" indent="2"/>
    </xf>
    <xf numFmtId="0" fontId="17" fillId="0" borderId="5" xfId="0" applyFont="1" applyBorder="1"/>
    <xf numFmtId="6" fontId="0" fillId="0" borderId="0" xfId="0" applyNumberFormat="1" applyFont="1"/>
    <xf numFmtId="6" fontId="0" fillId="0" borderId="0" xfId="0" applyNumberFormat="1" applyFont="1" applyAlignment="1">
      <alignment horizontal="right"/>
    </xf>
    <xf numFmtId="165" fontId="1" fillId="0" borderId="0" xfId="1" applyNumberFormat="1" applyFont="1"/>
    <xf numFmtId="165" fontId="0" fillId="0" borderId="0" xfId="0" applyNumberFormat="1" applyFill="1"/>
    <xf numFmtId="167" fontId="0" fillId="0" borderId="0" xfId="0" applyNumberFormat="1" applyFill="1"/>
    <xf numFmtId="0" fontId="0" fillId="0" borderId="0" xfId="0" applyFont="1"/>
    <xf numFmtId="166" fontId="8" fillId="0" borderId="0" xfId="2" applyNumberFormat="1" applyFont="1" applyFill="1"/>
    <xf numFmtId="165" fontId="0" fillId="0" borderId="0" xfId="1" applyNumberFormat="1" applyFont="1" applyFill="1"/>
    <xf numFmtId="166" fontId="0" fillId="4" borderId="0" xfId="2" applyNumberFormat="1" applyFont="1" applyFill="1"/>
    <xf numFmtId="0" fontId="18" fillId="2" borderId="0" xfId="0" applyFont="1" applyFill="1"/>
    <xf numFmtId="165" fontId="3" fillId="0" borderId="0" xfId="0" applyNumberFormat="1" applyFont="1"/>
    <xf numFmtId="166" fontId="3" fillId="0" borderId="0" xfId="2" applyNumberFormat="1" applyFont="1"/>
    <xf numFmtId="9" fontId="3" fillId="0" borderId="0" xfId="2" applyNumberFormat="1" applyFont="1"/>
    <xf numFmtId="0" fontId="2" fillId="0" borderId="0" xfId="0" applyFont="1"/>
    <xf numFmtId="167" fontId="3" fillId="0" borderId="0" xfId="0" applyNumberFormat="1" applyFont="1"/>
    <xf numFmtId="0" fontId="8" fillId="0" borderId="0" xfId="0" applyFont="1" applyAlignment="1">
      <alignment horizontal="left" indent="2"/>
    </xf>
    <xf numFmtId="167" fontId="8" fillId="0" borderId="0" xfId="1" applyNumberFormat="1" applyFont="1" applyFill="1"/>
    <xf numFmtId="166" fontId="7" fillId="0" borderId="0" xfId="2" applyNumberFormat="1" applyFont="1" applyFill="1"/>
    <xf numFmtId="9" fontId="4" fillId="0" borderId="0" xfId="2" applyFont="1" applyFill="1"/>
    <xf numFmtId="9" fontId="3" fillId="0" borderId="0" xfId="2" applyFont="1"/>
    <xf numFmtId="165" fontId="3" fillId="0" borderId="0" xfId="2" applyNumberFormat="1" applyFont="1"/>
    <xf numFmtId="167" fontId="7" fillId="0" borderId="0" xfId="1" applyNumberFormat="1" applyFont="1" applyFill="1"/>
    <xf numFmtId="9" fontId="3" fillId="0" borderId="26" xfId="2" applyFont="1" applyBorder="1" applyAlignment="1">
      <alignment horizontal="right" indent="2"/>
    </xf>
    <xf numFmtId="6" fontId="6" fillId="5" borderId="8" xfId="0" applyNumberFormat="1" applyFont="1" applyFill="1" applyBorder="1" applyAlignment="1">
      <alignment horizontal="center" vertical="center"/>
    </xf>
    <xf numFmtId="6" fontId="6" fillId="5" borderId="7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6" fontId="6" fillId="7" borderId="8" xfId="0" applyNumberFormat="1" applyFont="1" applyFill="1" applyBorder="1" applyAlignment="1">
      <alignment horizontal="center" vertical="center"/>
    </xf>
    <xf numFmtId="6" fontId="6" fillId="7" borderId="7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right" vertical="top" wrapText="1"/>
    </xf>
    <xf numFmtId="0" fontId="11" fillId="0" borderId="16" xfId="0" applyFont="1" applyBorder="1" applyAlignment="1">
      <alignment horizontal="right" vertical="top" wrapText="1"/>
    </xf>
    <xf numFmtId="6" fontId="16" fillId="0" borderId="2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/>
      <protection locked="0" hidden="1"/>
    </xf>
    <xf numFmtId="0" fontId="0" fillId="8" borderId="0" xfId="0" applyFill="1" applyBorder="1" applyAlignment="1" applyProtection="1">
      <alignment horizontal="center"/>
      <protection locked="0" hidden="1"/>
    </xf>
    <xf numFmtId="0" fontId="3" fillId="8" borderId="27" xfId="0" applyFont="1" applyFill="1" applyBorder="1" applyAlignment="1" applyProtection="1">
      <alignment horizontal="center" vertical="center"/>
      <protection locked="0" hidden="1"/>
    </xf>
    <xf numFmtId="0" fontId="3" fillId="8" borderId="0" xfId="0" applyFont="1" applyFill="1" applyBorder="1" applyAlignment="1" applyProtection="1">
      <alignment horizontal="center" vertical="center"/>
      <protection locked="0" hidden="1"/>
    </xf>
  </cellXfs>
  <cellStyles count="7">
    <cellStyle name="Comma" xfId="1" builtinId="3"/>
    <cellStyle name="Currency" xfId="6" builtinId="4"/>
    <cellStyle name="Normal" xfId="0" builtinId="0"/>
    <cellStyle name="Normal 2 18" xfId="5" xr:uid="{D755F14A-7342-439D-B116-BA5FD953F912}"/>
    <cellStyle name="Normal 2 2 2 9" xfId="3" xr:uid="{3D37FEEF-F05F-419F-A366-7C3528C7488C}"/>
    <cellStyle name="Normal 4 6" xfId="4" xr:uid="{795C7BE9-C977-44E0-AB3D-8F900D99D421}"/>
    <cellStyle name="Percent" xfId="2" builtinId="5"/>
  </cellStyles>
  <dxfs count="14"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numFmt numFmtId="10" formatCode="&quot;$&quot;#,##0_);[Red]\(&quot;$&quot;#,##0\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Avenir Next LT Pro"/>
        <family val="2"/>
        <scheme val="none"/>
      </font>
      <alignment horizontal="righ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venir Next LT Pro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441325</xdr:colOff>
      <xdr:row>0</xdr:row>
      <xdr:rowOff>95250</xdr:rowOff>
    </xdr:from>
    <xdr:ext cx="1371600" cy="447675"/>
    <xdr:pic>
      <xdr:nvPicPr>
        <xdr:cNvPr id="3" name="Picture 2">
          <a:extLst>
            <a:ext uri="{FF2B5EF4-FFF2-40B4-BE49-F238E27FC236}">
              <a16:creationId xmlns:a16="http://schemas.microsoft.com/office/drawing/2014/main" id="{E528BC36-AB79-40CB-A1F6-A23CC0278D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8338" y="95250"/>
          <a:ext cx="1371600" cy="447675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2B743522-B63B-4BC2-8543-9A3978B438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0"/>
          <a:ext cx="1371600" cy="3810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052324E4-FFCA-4E38-A462-DB83471B00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1E45FCA0-1DC6-43B8-B176-E64E2A4398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20F5A6A5-DF73-48DC-968A-2073CEB96E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752475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A3E551ED-D2CF-495D-ABB0-2B98F4CA7A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5" y="0"/>
          <a:ext cx="1371600" cy="381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43FF39D2-5B81-4A5A-B141-5485515433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2112D3C5-40B3-4E6C-BFA8-5F1DA9EE0F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2EA7BF9E-57FB-43B3-8791-AA4900947D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5C62AFDB-B71E-4854-A44F-7453C53C78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F9E38021-DAEA-4C29-B9F5-5C04BF1AD7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47942</xdr:colOff>
      <xdr:row>12</xdr:row>
      <xdr:rowOff>0</xdr:rowOff>
    </xdr:from>
    <xdr:ext cx="1371600" cy="381000"/>
    <xdr:pic>
      <xdr:nvPicPr>
        <xdr:cNvPr id="2" name="Picture 1">
          <a:extLst>
            <a:ext uri="{FF2B5EF4-FFF2-40B4-BE49-F238E27FC236}">
              <a16:creationId xmlns:a16="http://schemas.microsoft.com/office/drawing/2014/main" id="{D394D3E2-FF74-43C1-88BF-517F4F819B3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817" y="0"/>
          <a:ext cx="1371600" cy="381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icy\Policy%20Topics\Cascade%20Care\State%20Subsidy%202020\Wakely\Output%20Tables\Final%20Model%20Tables\WAHBE%20Subsidy%20Analysis%20-%20Total%20Fed%20&amp;%20State%20Subsidy%20-%20Up%20to%20500%25%20-%202020-09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icy\Policy%20Topics\Cascade%20Care\State%20Subsidy%202020\Wakely\Output%20Tables\Final%20Model%20Tables\WAHBE%20Subsidy%20Analysis%20-%20Total%20Fed%20&amp;%20State%20Subsidy%20-%20400-500%25%20Only%20-%202020-09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s &amp; Limitations"/>
      <sheetName val="Assumptions"/>
      <sheetName val="Inputs =&gt;"/>
      <sheetName val="Inputs"/>
      <sheetName val="Results and Summaries =&gt;"/>
      <sheetName val="Results"/>
      <sheetName val="Metrics - Baseline"/>
      <sheetName val="Metrics - Scenarios"/>
      <sheetName val="Summary - By RA and FPL"/>
      <sheetName val="Summary - By County"/>
      <sheetName val="Summary - By Age"/>
      <sheetName val="Summary - By Race"/>
      <sheetName val="Summary - By Ethnicity"/>
    </sheetNames>
    <sheetDataSet>
      <sheetData sheetId="0" refreshError="1"/>
      <sheetData sheetId="1" refreshError="1"/>
      <sheetData sheetId="2" refreshError="1"/>
      <sheetData sheetId="3">
        <row r="6">
          <cell r="I6" t="str">
            <v>Subsidy Applied As:</v>
          </cell>
          <cell r="J6" t="str">
            <v>State Income Limit</v>
          </cell>
        </row>
      </sheetData>
      <sheetData sheetId="4" refreshError="1"/>
      <sheetData sheetId="5">
        <row r="18">
          <cell r="C18">
            <v>2850000</v>
          </cell>
        </row>
        <row r="48">
          <cell r="G48">
            <v>701706000</v>
          </cell>
        </row>
      </sheetData>
      <sheetData sheetId="6">
        <row r="8">
          <cell r="B8">
            <v>701706000</v>
          </cell>
        </row>
      </sheetData>
      <sheetData sheetId="7" refreshError="1"/>
      <sheetData sheetId="8">
        <row r="318">
          <cell r="N318">
            <v>-2.0703366987596783E-2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s &amp; Limitations"/>
      <sheetName val="Assumptions"/>
      <sheetName val="Inputs =&gt;"/>
      <sheetName val="Inputs"/>
      <sheetName val="Results and Summaries =&gt;"/>
      <sheetName val="Results"/>
      <sheetName val="Metrics - Baseline"/>
      <sheetName val="Metrics - Scenarios"/>
      <sheetName val="Summary - By RA and FPL"/>
      <sheetName val="Summary - By County"/>
      <sheetName val="Summary - By Age"/>
      <sheetName val="Summary - By Race"/>
      <sheetName val="Summary - By Ethnicity"/>
    </sheetNames>
    <sheetDataSet>
      <sheetData sheetId="0" refreshError="1"/>
      <sheetData sheetId="1" refreshError="1"/>
      <sheetData sheetId="2" refreshError="1"/>
      <sheetData sheetId="3">
        <row r="6">
          <cell r="I6" t="str">
            <v>Subsidy Applied As:</v>
          </cell>
        </row>
        <row r="7">
          <cell r="I7" t="str">
            <v>Currently Unsubsidized Population Subsidy Includes:</v>
          </cell>
          <cell r="J7" t="str">
            <v>Total Federal &amp; State Subsidy</v>
          </cell>
        </row>
        <row r="9">
          <cell r="J9" t="str">
            <v>Best Estimate</v>
          </cell>
        </row>
      </sheetData>
      <sheetData sheetId="4" refreshError="1"/>
      <sheetData sheetId="5"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52904000</v>
          </cell>
          <cell r="P18">
            <v>0</v>
          </cell>
          <cell r="Q18">
            <v>0</v>
          </cell>
        </row>
        <row r="47">
          <cell r="AJ47">
            <v>173615.98802818154</v>
          </cell>
          <cell r="AK47">
            <v>0</v>
          </cell>
          <cell r="AM47">
            <v>105100.18105605617</v>
          </cell>
          <cell r="AN47">
            <v>5782.4494712767028</v>
          </cell>
          <cell r="AP47">
            <v>27610.999999998756</v>
          </cell>
        </row>
        <row r="48">
          <cell r="T48">
            <v>697196000</v>
          </cell>
        </row>
      </sheetData>
      <sheetData sheetId="6">
        <row r="8">
          <cell r="B8">
            <v>701706000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420A2F-BFE4-4F9C-8FB1-E96116DDB192}" name="Table4" displayName="Table4" ref="B6:K17" totalsRowShown="0" headerRowDxfId="13" dataDxfId="11" headerRowBorderDxfId="12" tableBorderDxfId="10">
  <autoFilter ref="B6:K17" xr:uid="{43D1A74A-B7A9-4A09-B6B1-188F929A7856}"/>
  <tableColumns count="10">
    <tableColumn id="1" xr3:uid="{4C858C57-D3D6-4B87-A029-7E99363AC0E3}" name="Subsidy Scenario" dataDxfId="9"/>
    <tableColumn id="10" xr3:uid="{809212B8-07E0-4494-926F-C92D3182DE68}" name="Individuals Receiving State Premium Assistance" dataDxfId="8"/>
    <tableColumn id="2" xr3:uid="{8BE6B1BB-E8F5-49A3-B95D-0783284DDE1F}" name="New HBE Enrollees - Total" dataDxfId="7"/>
    <tableColumn id="3" xr3:uid="{A8FDB3C9-6944-42EC-AE2A-9AC6A516E5BF}" name="New HBE Enrollees - Uninsured" dataDxfId="6"/>
    <tableColumn id="5" xr3:uid="{1CF70758-9EE9-41BD-BA13-18C0C654604A}" name="Avg. Annual State Subsidy Per Federally Subsidized Enrollee Receiving State Subsidies" dataDxfId="5"/>
    <tableColumn id="6" xr3:uid="{D2AB966D-D976-489F-8F3D-AF6FE3FC82A6}" name="Avg. Annual State Subsidy Per Federally Unsubsidized Enrollee Receiving State Subsidies " dataDxfId="4"/>
    <tableColumn id="7" xr3:uid="{DE9A63E9-7881-4D41-95BF-AD276896A4E6}" name="State Cost" dataDxfId="3"/>
    <tableColumn id="8" xr3:uid="{ABC0B3FF-1DA4-45F9-80F0-D5042E3AADD3}" name="Additional APTC Assistance" dataDxfId="2"/>
    <tableColumn id="9" xr3:uid="{5012B938-9E9C-4FFF-92A0-58AB86BB3FD4}" name="Percent of Individuals Under 500% FPL Eligible to Pay 10% or Less of Income on Premium" dataDxfId="1"/>
    <tableColumn id="4" xr3:uid="{D457DD39-3C4E-44F0-9EF4-94B2830F6126}" name="Morbidity Impact on Premium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86982-358C-4133-B787-1E2FEEA3F1A3}">
  <sheetPr>
    <tabColor theme="9" tint="-0.249977111117893"/>
  </sheetPr>
  <dimension ref="A1:N30"/>
  <sheetViews>
    <sheetView tabSelected="1" zoomScale="85" zoomScaleNormal="85" workbookViewId="0">
      <selection activeCell="M1" sqref="M1"/>
    </sheetView>
  </sheetViews>
  <sheetFormatPr defaultRowHeight="14.25" x14ac:dyDescent="0.45"/>
  <cols>
    <col min="1" max="1" width="9.06640625" style="33"/>
    <col min="2" max="2" width="21" customWidth="1"/>
    <col min="3" max="3" width="18.59765625" style="33" customWidth="1"/>
    <col min="4" max="12" width="18.59765625" customWidth="1"/>
  </cols>
  <sheetData>
    <row r="1" spans="2:14" ht="88.9" customHeight="1" x14ac:dyDescent="0.45">
      <c r="B1" s="35"/>
      <c r="C1" s="36" t="s">
        <v>25</v>
      </c>
      <c r="D1" s="36" t="s">
        <v>53</v>
      </c>
      <c r="E1" s="36" t="s">
        <v>57</v>
      </c>
      <c r="F1" s="36" t="s">
        <v>54</v>
      </c>
      <c r="G1" s="36" t="s">
        <v>55</v>
      </c>
      <c r="H1" s="37" t="s">
        <v>56</v>
      </c>
      <c r="I1" s="36" t="s">
        <v>52</v>
      </c>
      <c r="J1" s="38" t="s">
        <v>2</v>
      </c>
    </row>
    <row r="2" spans="2:14" ht="51.75" customHeight="1" thickBot="1" x14ac:dyDescent="0.5">
      <c r="B2" s="39" t="s">
        <v>51</v>
      </c>
      <c r="C2" s="40">
        <v>209467</v>
      </c>
      <c r="D2" s="41" t="s">
        <v>211</v>
      </c>
      <c r="E2" s="40">
        <v>278176</v>
      </c>
      <c r="F2" s="42">
        <v>5424</v>
      </c>
      <c r="G2" s="42">
        <v>1836</v>
      </c>
      <c r="H2" s="839">
        <v>6311</v>
      </c>
      <c r="I2" s="42">
        <v>701706000</v>
      </c>
      <c r="J2" s="53">
        <v>0.86</v>
      </c>
    </row>
    <row r="3" spans="2:14" ht="11.65" customHeight="1" thickBot="1" x14ac:dyDescent="0.5">
      <c r="K3" s="1"/>
    </row>
    <row r="4" spans="2:14" ht="21.4" customHeight="1" x14ac:dyDescent="0.45">
      <c r="B4" s="842" t="s">
        <v>44</v>
      </c>
      <c r="C4" s="843"/>
      <c r="D4" s="843"/>
      <c r="E4" s="843"/>
      <c r="F4" s="843"/>
      <c r="G4" s="843"/>
      <c r="H4" s="843"/>
      <c r="I4" s="843"/>
      <c r="J4" s="843"/>
      <c r="K4" s="844"/>
    </row>
    <row r="5" spans="2:14" ht="13.15" customHeight="1" thickBot="1" x14ac:dyDescent="0.5">
      <c r="B5" s="845"/>
      <c r="C5" s="846"/>
      <c r="D5" s="846"/>
      <c r="E5" s="846"/>
      <c r="F5" s="846"/>
      <c r="G5" s="846"/>
      <c r="H5" s="846"/>
      <c r="I5" s="846"/>
      <c r="J5" s="846"/>
      <c r="K5" s="847"/>
    </row>
    <row r="6" spans="2:14" ht="91.9" customHeight="1" thickBot="1" x14ac:dyDescent="0.5">
      <c r="B6" s="2" t="s">
        <v>0</v>
      </c>
      <c r="C6" s="3" t="s">
        <v>47</v>
      </c>
      <c r="D6" s="3" t="s">
        <v>48</v>
      </c>
      <c r="E6" s="3" t="s">
        <v>49</v>
      </c>
      <c r="F6" s="3" t="s">
        <v>204</v>
      </c>
      <c r="G6" s="3" t="s">
        <v>205</v>
      </c>
      <c r="H6" s="3" t="s">
        <v>1</v>
      </c>
      <c r="I6" s="3" t="s">
        <v>50</v>
      </c>
      <c r="J6" s="4" t="s">
        <v>2</v>
      </c>
      <c r="K6" s="831" t="s">
        <v>210</v>
      </c>
    </row>
    <row r="7" spans="2:14" s="33" customFormat="1" ht="38" customHeight="1" thickTop="1" x14ac:dyDescent="0.45">
      <c r="B7" s="836" t="s">
        <v>163</v>
      </c>
      <c r="C7" s="118">
        <v>175389</v>
      </c>
      <c r="D7" s="119">
        <v>23722</v>
      </c>
      <c r="E7" s="119">
        <v>19674</v>
      </c>
      <c r="F7" s="834">
        <v>525.72</v>
      </c>
      <c r="G7" s="834">
        <v>4021.2</v>
      </c>
      <c r="H7" s="116">
        <v>216937000</v>
      </c>
      <c r="I7" s="116">
        <v>48704000</v>
      </c>
      <c r="J7" s="117">
        <v>1</v>
      </c>
      <c r="K7" s="833">
        <v>-2.1000000000000001E-2</v>
      </c>
      <c r="L7" s="173"/>
      <c r="M7" s="173"/>
    </row>
    <row r="8" spans="2:14" s="33" customFormat="1" ht="38" customHeight="1" x14ac:dyDescent="0.45">
      <c r="B8" s="837" t="s">
        <v>3</v>
      </c>
      <c r="C8" s="122">
        <v>105887</v>
      </c>
      <c r="D8" s="123">
        <v>8032</v>
      </c>
      <c r="E8" s="123">
        <v>6624</v>
      </c>
      <c r="F8" s="830">
        <v>415.32</v>
      </c>
      <c r="G8" s="830">
        <v>5043.6000000000004</v>
      </c>
      <c r="H8" s="120">
        <v>79032000</v>
      </c>
      <c r="I8" s="120">
        <v>34268000</v>
      </c>
      <c r="J8" s="158">
        <v>0.93</v>
      </c>
      <c r="K8" s="832">
        <v>-7.0000000000000001E-3</v>
      </c>
      <c r="L8" s="173"/>
      <c r="M8" s="173"/>
    </row>
    <row r="9" spans="2:14" s="33" customFormat="1" ht="38" customHeight="1" x14ac:dyDescent="0.45">
      <c r="B9" s="837" t="s">
        <v>4</v>
      </c>
      <c r="C9" s="122">
        <v>13603</v>
      </c>
      <c r="D9" s="123">
        <v>6654</v>
      </c>
      <c r="E9" s="123">
        <v>5782</v>
      </c>
      <c r="F9" s="834">
        <v>0</v>
      </c>
      <c r="G9" s="834">
        <v>3889.08</v>
      </c>
      <c r="H9" s="120">
        <v>52904000</v>
      </c>
      <c r="I9" s="120">
        <v>-4510000</v>
      </c>
      <c r="J9" s="158">
        <v>0.95</v>
      </c>
      <c r="K9" s="832">
        <v>-6.0000000000000001E-3</v>
      </c>
      <c r="L9" s="173"/>
      <c r="M9" s="173"/>
    </row>
    <row r="10" spans="2:14" ht="38" customHeight="1" x14ac:dyDescent="0.45">
      <c r="B10" s="837" t="s">
        <v>164</v>
      </c>
      <c r="C10" s="122">
        <v>171581</v>
      </c>
      <c r="D10" s="123">
        <v>19914</v>
      </c>
      <c r="E10" s="123">
        <v>17818</v>
      </c>
      <c r="F10" s="829">
        <v>526.67999999999995</v>
      </c>
      <c r="G10" s="829">
        <v>2600.88</v>
      </c>
      <c r="H10" s="120">
        <v>156489000</v>
      </c>
      <c r="I10" s="120">
        <v>50095000</v>
      </c>
      <c r="J10" s="121">
        <v>0.96</v>
      </c>
      <c r="K10" s="832">
        <v>-1.9E-2</v>
      </c>
      <c r="L10" s="173"/>
      <c r="M10" s="173"/>
    </row>
    <row r="11" spans="2:14" ht="38" customHeight="1" x14ac:dyDescent="0.45">
      <c r="B11" s="837" t="s">
        <v>7</v>
      </c>
      <c r="C11" s="122">
        <v>104161</v>
      </c>
      <c r="D11" s="123">
        <v>6312</v>
      </c>
      <c r="E11" s="123">
        <v>5997</v>
      </c>
      <c r="F11" s="835">
        <v>415.56</v>
      </c>
      <c r="G11" s="835">
        <v>1153.68</v>
      </c>
      <c r="H11" s="120">
        <v>47603000</v>
      </c>
      <c r="I11" s="120">
        <v>34770000</v>
      </c>
      <c r="J11" s="121">
        <v>0.91</v>
      </c>
      <c r="K11" s="832">
        <v>-7.0000000000000001E-3</v>
      </c>
      <c r="L11" s="173"/>
      <c r="M11" s="173"/>
    </row>
    <row r="12" spans="2:14" ht="38" customHeight="1" x14ac:dyDescent="0.45">
      <c r="B12" s="837" t="s">
        <v>165</v>
      </c>
      <c r="C12" s="122">
        <v>179766</v>
      </c>
      <c r="D12" s="123">
        <v>26305</v>
      </c>
      <c r="E12" s="123">
        <v>23792</v>
      </c>
      <c r="F12" s="830">
        <v>1126.32</v>
      </c>
      <c r="G12" s="830">
        <v>1593.84</v>
      </c>
      <c r="H12" s="120">
        <v>217059000</v>
      </c>
      <c r="I12" s="120">
        <v>91469000</v>
      </c>
      <c r="J12" s="121">
        <v>0.93</v>
      </c>
      <c r="K12" s="832">
        <v>-2.5000000000000001E-2</v>
      </c>
      <c r="L12" s="173"/>
      <c r="M12" s="173"/>
      <c r="N12" s="175"/>
    </row>
    <row r="13" spans="2:14" ht="38" customHeight="1" x14ac:dyDescent="0.45">
      <c r="B13" s="837" t="s">
        <v>5</v>
      </c>
      <c r="C13" s="122">
        <v>109373</v>
      </c>
      <c r="D13" s="123">
        <v>11524</v>
      </c>
      <c r="E13" s="123">
        <v>10978</v>
      </c>
      <c r="F13" s="834">
        <v>1000.56</v>
      </c>
      <c r="G13" s="834">
        <v>1601.04</v>
      </c>
      <c r="H13" s="120">
        <v>113150000</v>
      </c>
      <c r="I13" s="120">
        <v>60368000</v>
      </c>
      <c r="J13" s="121">
        <v>0.91</v>
      </c>
      <c r="K13" s="832">
        <v>-1.2E-2</v>
      </c>
      <c r="L13" s="173"/>
      <c r="M13" s="173"/>
      <c r="N13" s="175"/>
    </row>
    <row r="14" spans="2:14" ht="38" customHeight="1" x14ac:dyDescent="0.45">
      <c r="B14" s="837" t="s">
        <v>6</v>
      </c>
      <c r="C14" s="122">
        <v>13880</v>
      </c>
      <c r="D14" s="123">
        <v>4457</v>
      </c>
      <c r="E14" s="123">
        <v>3570</v>
      </c>
      <c r="F14" s="830">
        <v>0</v>
      </c>
      <c r="G14" s="830">
        <v>1642.2</v>
      </c>
      <c r="H14" s="120">
        <v>22794000</v>
      </c>
      <c r="I14" s="120">
        <v>-2811000</v>
      </c>
      <c r="J14" s="121">
        <v>0.91</v>
      </c>
      <c r="K14" s="832">
        <v>-4.0000000000000001E-3</v>
      </c>
      <c r="L14" s="173"/>
      <c r="M14" s="173"/>
      <c r="N14" s="175"/>
    </row>
    <row r="15" spans="2:14" ht="38" customHeight="1" x14ac:dyDescent="0.45">
      <c r="B15" s="837" t="s">
        <v>166</v>
      </c>
      <c r="C15" s="122">
        <v>173820</v>
      </c>
      <c r="D15" s="123">
        <v>20360</v>
      </c>
      <c r="E15" s="123">
        <v>18684</v>
      </c>
      <c r="F15" s="834">
        <v>837.36</v>
      </c>
      <c r="G15" s="834">
        <v>1065.3599999999999</v>
      </c>
      <c r="H15" s="120">
        <v>152142000</v>
      </c>
      <c r="I15" s="120">
        <v>78359000</v>
      </c>
      <c r="J15" s="121">
        <v>0.92</v>
      </c>
      <c r="K15" s="832">
        <v>-0.02</v>
      </c>
      <c r="L15" s="173"/>
      <c r="M15" s="173"/>
      <c r="N15" s="175"/>
    </row>
    <row r="16" spans="2:14" ht="38" customHeight="1" x14ac:dyDescent="0.45">
      <c r="B16" s="837" t="s">
        <v>45</v>
      </c>
      <c r="C16" s="122">
        <v>107784</v>
      </c>
      <c r="D16" s="123">
        <v>9935</v>
      </c>
      <c r="E16" s="123">
        <v>9571</v>
      </c>
      <c r="F16" s="830">
        <v>776.52</v>
      </c>
      <c r="G16" s="830">
        <v>1068.8399999999999</v>
      </c>
      <c r="H16" s="120">
        <v>85434000</v>
      </c>
      <c r="I16" s="120">
        <v>54072000</v>
      </c>
      <c r="J16" s="121">
        <v>0.91</v>
      </c>
      <c r="K16" s="832">
        <v>-0.01</v>
      </c>
      <c r="L16" s="173"/>
      <c r="M16" s="173"/>
      <c r="N16" s="175"/>
    </row>
    <row r="17" spans="2:14" ht="38" customHeight="1" x14ac:dyDescent="0.45">
      <c r="B17" s="838" t="s">
        <v>46</v>
      </c>
      <c r="C17" s="161">
        <v>12394</v>
      </c>
      <c r="D17" s="159">
        <v>2971</v>
      </c>
      <c r="E17" s="159">
        <v>2380</v>
      </c>
      <c r="F17" s="834">
        <v>0</v>
      </c>
      <c r="G17" s="834">
        <v>1091.4000000000001</v>
      </c>
      <c r="H17" s="160">
        <v>13527000</v>
      </c>
      <c r="I17" s="160">
        <v>-1884000</v>
      </c>
      <c r="J17" s="172">
        <v>0.9</v>
      </c>
      <c r="K17" s="832">
        <v>-3.0000000000000001E-3</v>
      </c>
      <c r="L17" s="173"/>
      <c r="M17" s="173"/>
      <c r="N17" s="175"/>
    </row>
    <row r="18" spans="2:14" x14ac:dyDescent="0.45">
      <c r="N18" s="175"/>
    </row>
    <row r="19" spans="2:14" ht="20" customHeight="1" x14ac:dyDescent="0.45">
      <c r="B19" s="179" t="s">
        <v>168</v>
      </c>
      <c r="C19" s="841" t="s">
        <v>167</v>
      </c>
      <c r="D19" s="841"/>
      <c r="E19" s="841"/>
      <c r="F19" s="841"/>
      <c r="G19" s="841"/>
      <c r="H19" s="841"/>
      <c r="I19" s="841"/>
      <c r="J19" s="841"/>
      <c r="K19" s="841"/>
      <c r="N19" s="175"/>
    </row>
    <row r="20" spans="2:14" ht="20" customHeight="1" x14ac:dyDescent="0.45">
      <c r="B20" s="177" t="s">
        <v>170</v>
      </c>
      <c r="C20" s="176" t="s">
        <v>169</v>
      </c>
      <c r="D20" s="174"/>
      <c r="E20" s="174"/>
      <c r="F20" s="174"/>
      <c r="G20" s="174"/>
      <c r="H20" s="174"/>
      <c r="I20" s="174"/>
      <c r="J20" s="174"/>
      <c r="K20" s="174"/>
      <c r="N20" s="175"/>
    </row>
    <row r="21" spans="2:14" ht="20" customHeight="1" x14ac:dyDescent="0.45">
      <c r="B21" s="178" t="s">
        <v>171</v>
      </c>
      <c r="C21" s="176" t="s">
        <v>172</v>
      </c>
      <c r="D21" s="174"/>
      <c r="E21" s="174"/>
      <c r="F21" s="174"/>
      <c r="G21" s="174"/>
      <c r="H21" s="174"/>
      <c r="I21" s="174"/>
      <c r="J21" s="174"/>
      <c r="K21" s="174"/>
    </row>
    <row r="22" spans="2:14" ht="29" customHeight="1" x14ac:dyDescent="0.45">
      <c r="B22" s="178" t="s">
        <v>173</v>
      </c>
      <c r="C22" s="840" t="s">
        <v>174</v>
      </c>
      <c r="D22" s="840"/>
      <c r="E22" s="840"/>
      <c r="F22" s="840"/>
      <c r="G22" s="840"/>
      <c r="H22" s="840"/>
      <c r="I22" s="840"/>
      <c r="J22" s="840"/>
      <c r="K22" s="840"/>
    </row>
    <row r="23" spans="2:14" ht="29" customHeight="1" x14ac:dyDescent="0.45">
      <c r="B23" s="178" t="s">
        <v>175</v>
      </c>
      <c r="C23" s="840" t="s">
        <v>176</v>
      </c>
      <c r="D23" s="840"/>
      <c r="E23" s="840"/>
      <c r="F23" s="840"/>
      <c r="G23" s="840"/>
      <c r="H23" s="840"/>
      <c r="I23" s="840"/>
      <c r="J23" s="840"/>
      <c r="K23" s="840"/>
    </row>
    <row r="24" spans="2:14" ht="20" customHeight="1" x14ac:dyDescent="0.45">
      <c r="B24" s="178" t="s">
        <v>177</v>
      </c>
      <c r="C24" s="840" t="s">
        <v>182</v>
      </c>
      <c r="D24" s="840"/>
      <c r="E24" s="840"/>
      <c r="F24" s="840"/>
      <c r="G24" s="840"/>
      <c r="H24" s="840"/>
      <c r="I24" s="840"/>
      <c r="J24" s="840"/>
      <c r="K24" s="840"/>
    </row>
    <row r="25" spans="2:14" ht="20" customHeight="1" x14ac:dyDescent="0.45">
      <c r="B25" s="178" t="s">
        <v>178</v>
      </c>
      <c r="C25" s="840" t="s">
        <v>183</v>
      </c>
      <c r="D25" s="840"/>
      <c r="E25" s="840"/>
      <c r="F25" s="840"/>
      <c r="G25" s="840"/>
      <c r="H25" s="840"/>
      <c r="I25" s="840"/>
      <c r="J25" s="840"/>
      <c r="K25" s="840"/>
    </row>
    <row r="26" spans="2:14" ht="20" customHeight="1" x14ac:dyDescent="0.45">
      <c r="B26" s="178" t="s">
        <v>179</v>
      </c>
      <c r="C26" s="840" t="s">
        <v>184</v>
      </c>
      <c r="D26" s="840"/>
      <c r="E26" s="840"/>
      <c r="F26" s="840"/>
      <c r="G26" s="840"/>
      <c r="H26" s="840"/>
      <c r="I26" s="840"/>
      <c r="J26" s="840"/>
      <c r="K26" s="840"/>
    </row>
    <row r="27" spans="2:14" ht="20" customHeight="1" x14ac:dyDescent="0.45">
      <c r="B27" s="178" t="s">
        <v>180</v>
      </c>
      <c r="C27" s="840" t="s">
        <v>181</v>
      </c>
      <c r="D27" s="840"/>
      <c r="E27" s="840"/>
      <c r="F27" s="840"/>
      <c r="G27" s="840"/>
      <c r="H27" s="840"/>
      <c r="I27" s="840"/>
      <c r="J27" s="840"/>
      <c r="K27" s="840"/>
    </row>
    <row r="28" spans="2:14" ht="20" customHeight="1" x14ac:dyDescent="0.45">
      <c r="B28" s="178" t="s">
        <v>180</v>
      </c>
      <c r="C28" s="840" t="s">
        <v>185</v>
      </c>
      <c r="D28" s="840"/>
      <c r="E28" s="840"/>
      <c r="F28" s="840"/>
      <c r="G28" s="840"/>
      <c r="H28" s="840"/>
      <c r="I28" s="840"/>
      <c r="J28" s="840"/>
      <c r="K28" s="840"/>
    </row>
    <row r="29" spans="2:14" ht="20" customHeight="1" x14ac:dyDescent="0.45">
      <c r="B29" s="178" t="s">
        <v>180</v>
      </c>
      <c r="C29" s="840" t="s">
        <v>186</v>
      </c>
      <c r="D29" s="840"/>
      <c r="E29" s="840"/>
      <c r="F29" s="840"/>
      <c r="G29" s="840"/>
      <c r="H29" s="840"/>
      <c r="I29" s="840"/>
      <c r="J29" s="840"/>
      <c r="K29" s="840"/>
    </row>
    <row r="30" spans="2:14" ht="29" customHeight="1" x14ac:dyDescent="0.45">
      <c r="B30" s="174"/>
      <c r="C30" s="174"/>
      <c r="D30" s="174"/>
      <c r="E30" s="174"/>
      <c r="F30" s="174"/>
      <c r="G30" s="174"/>
      <c r="H30" s="174"/>
      <c r="I30" s="174"/>
      <c r="J30" s="174"/>
      <c r="K30" s="174"/>
    </row>
  </sheetData>
  <sheetProtection algorithmName="SHA-512" hashValue="fK8/cPjydPN3vcbTFbpUdPS8GpzZ+fZQgl3t2Tn79oQuKEdxodVqaVszurrqpYjhRwMdXxpf+TOqRkYZDvV8Bw==" saltValue="npBlPbEVDqu9lKY2O8qCjw==" spinCount="100000" sheet="1" objects="1" scenarios="1" selectLockedCells="1" sort="0" selectUnlockedCells="1"/>
  <mergeCells count="10">
    <mergeCell ref="C19:K19"/>
    <mergeCell ref="C22:K22"/>
    <mergeCell ref="C23:K23"/>
    <mergeCell ref="C24:K24"/>
    <mergeCell ref="B4:K5"/>
    <mergeCell ref="C25:K25"/>
    <mergeCell ref="C26:K26"/>
    <mergeCell ref="C27:K27"/>
    <mergeCell ref="C28:K28"/>
    <mergeCell ref="C29:K29"/>
  </mergeCells>
  <pageMargins left="0.7" right="0.7" top="0.75" bottom="0.75" header="0.3" footer="0.3"/>
  <pageSetup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7BCA-E789-453B-8EF0-3B99EF5E7A1C}">
  <sheetPr>
    <tabColor theme="7" tint="-0.249977111117893"/>
  </sheetPr>
  <dimension ref="A1:M143"/>
  <sheetViews>
    <sheetView topLeftCell="A73" workbookViewId="0">
      <selection activeCell="D12" sqref="D12"/>
    </sheetView>
  </sheetViews>
  <sheetFormatPr defaultRowHeight="14.25" x14ac:dyDescent="0.45"/>
  <cols>
    <col min="1" max="1" width="64.53125" customWidth="1"/>
    <col min="2" max="2" width="12.6640625" customWidth="1"/>
    <col min="3" max="3" width="13.33203125" customWidth="1"/>
    <col min="4" max="4" width="12" customWidth="1"/>
    <col min="5" max="5" width="13.19921875" customWidth="1"/>
    <col min="6" max="6" width="15.73046875" customWidth="1"/>
    <col min="8" max="8" width="13.59765625" customWidth="1"/>
  </cols>
  <sheetData>
    <row r="1" spans="1:13" s="106" customFormat="1" ht="14.65" thickBot="1" x14ac:dyDescent="0.5">
      <c r="B1" s="124" t="s">
        <v>160</v>
      </c>
      <c r="C1" s="125"/>
      <c r="D1" s="150" t="s">
        <v>141</v>
      </c>
      <c r="E1" s="150"/>
    </row>
    <row r="2" spans="1:13" s="106" customFormat="1" ht="28.9" thickBot="1" x14ac:dyDescent="0.5">
      <c r="B2" s="128" t="s">
        <v>142</v>
      </c>
      <c r="C2" s="128" t="s">
        <v>143</v>
      </c>
      <c r="D2" s="129" t="s">
        <v>161</v>
      </c>
      <c r="E2" s="129" t="s">
        <v>162</v>
      </c>
    </row>
    <row r="3" spans="1:13" s="106" customFormat="1" ht="28.5" x14ac:dyDescent="0.45">
      <c r="B3" s="130" t="s">
        <v>147</v>
      </c>
      <c r="C3" s="130">
        <v>1.39</v>
      </c>
      <c r="D3" s="151">
        <v>0</v>
      </c>
      <c r="E3" s="151">
        <v>0</v>
      </c>
    </row>
    <row r="4" spans="1:13" s="106" customFormat="1" x14ac:dyDescent="0.45">
      <c r="B4" s="130" t="s">
        <v>148</v>
      </c>
      <c r="C4" s="130">
        <v>1.5</v>
      </c>
      <c r="D4" s="151">
        <v>0</v>
      </c>
      <c r="E4" s="151">
        <v>0</v>
      </c>
    </row>
    <row r="5" spans="1:13" s="106" customFormat="1" x14ac:dyDescent="0.45">
      <c r="B5" s="130" t="s">
        <v>149</v>
      </c>
      <c r="C5" s="130">
        <v>2</v>
      </c>
      <c r="D5" s="151">
        <v>0</v>
      </c>
      <c r="E5" s="151">
        <v>0</v>
      </c>
    </row>
    <row r="6" spans="1:13" s="106" customFormat="1" x14ac:dyDescent="0.45">
      <c r="B6" s="130" t="s">
        <v>150</v>
      </c>
      <c r="C6" s="130">
        <v>2.5</v>
      </c>
      <c r="D6" s="151">
        <v>0</v>
      </c>
      <c r="E6" s="151">
        <v>0</v>
      </c>
    </row>
    <row r="7" spans="1:13" s="106" customFormat="1" x14ac:dyDescent="0.45">
      <c r="B7" s="130" t="s">
        <v>151</v>
      </c>
      <c r="C7" s="130">
        <v>3</v>
      </c>
      <c r="D7" s="151">
        <v>0</v>
      </c>
      <c r="E7" s="151">
        <v>0</v>
      </c>
    </row>
    <row r="8" spans="1:13" s="106" customFormat="1" x14ac:dyDescent="0.45">
      <c r="B8" s="130" t="s">
        <v>152</v>
      </c>
      <c r="C8" s="130">
        <v>4</v>
      </c>
      <c r="D8" s="151">
        <v>0</v>
      </c>
      <c r="E8" s="151">
        <v>0</v>
      </c>
    </row>
    <row r="9" spans="1:13" s="106" customFormat="1" x14ac:dyDescent="0.45">
      <c r="B9" s="142" t="s">
        <v>153</v>
      </c>
      <c r="C9" s="142">
        <v>5</v>
      </c>
      <c r="D9" s="153">
        <v>135</v>
      </c>
      <c r="E9" s="153">
        <v>135</v>
      </c>
    </row>
    <row r="10" spans="1:13" s="106" customFormat="1" x14ac:dyDescent="0.45">
      <c r="B10" s="130" t="s">
        <v>155</v>
      </c>
      <c r="C10" s="130">
        <v>6</v>
      </c>
      <c r="D10" s="151">
        <v>0</v>
      </c>
      <c r="E10" s="151">
        <v>0</v>
      </c>
    </row>
    <row r="11" spans="1:13" s="106" customFormat="1" ht="14.65" thickBot="1" x14ac:dyDescent="0.5">
      <c r="B11" s="137" t="s">
        <v>156</v>
      </c>
      <c r="C11" s="137" t="s">
        <v>156</v>
      </c>
      <c r="D11" s="152">
        <v>0</v>
      </c>
      <c r="E11" s="152">
        <v>0</v>
      </c>
    </row>
    <row r="12" spans="1:13" s="106" customFormat="1" x14ac:dyDescent="0.45"/>
    <row r="13" spans="1:13" ht="15.75" x14ac:dyDescent="0.5">
      <c r="A13" s="577" t="s">
        <v>8</v>
      </c>
      <c r="B13" s="577"/>
      <c r="C13" s="570"/>
      <c r="D13" s="570"/>
      <c r="E13" s="570"/>
      <c r="F13" s="570"/>
      <c r="G13" s="570"/>
      <c r="H13" s="570"/>
      <c r="I13" s="570"/>
      <c r="J13" s="570"/>
      <c r="K13" s="570"/>
      <c r="L13" s="570"/>
      <c r="M13" s="570"/>
    </row>
    <row r="14" spans="1:13" x14ac:dyDescent="0.45">
      <c r="A14" s="571" t="s">
        <v>9</v>
      </c>
      <c r="B14" s="573"/>
      <c r="C14" s="570"/>
      <c r="D14" s="570"/>
      <c r="E14" s="570"/>
      <c r="F14" s="570"/>
      <c r="G14" s="570"/>
      <c r="H14" s="570"/>
      <c r="I14" s="570"/>
      <c r="J14" s="570"/>
      <c r="K14" s="570"/>
      <c r="L14" s="570"/>
      <c r="M14" s="570"/>
    </row>
    <row r="15" spans="1:13" x14ac:dyDescent="0.45">
      <c r="A15" s="573" t="s">
        <v>10</v>
      </c>
      <c r="B15" s="578" t="s">
        <v>137</v>
      </c>
      <c r="C15" s="570"/>
      <c r="D15" s="570"/>
      <c r="E15" s="570"/>
      <c r="F15" s="570"/>
      <c r="G15" s="570"/>
      <c r="H15" s="570"/>
      <c r="I15" s="570"/>
      <c r="J15" s="570"/>
      <c r="K15" s="570"/>
      <c r="L15" s="570"/>
      <c r="M15" s="570"/>
    </row>
    <row r="16" spans="1:13" x14ac:dyDescent="0.45">
      <c r="A16" s="570"/>
      <c r="B16" s="570"/>
      <c r="C16" s="570"/>
      <c r="D16" s="586"/>
      <c r="E16" s="570"/>
      <c r="F16" s="570"/>
      <c r="G16" s="570"/>
      <c r="H16" s="570"/>
      <c r="I16" s="570"/>
      <c r="J16" s="570"/>
      <c r="K16" s="570"/>
      <c r="L16" s="570"/>
      <c r="M16" s="570"/>
    </row>
    <row r="17" spans="1:13" ht="14.65" thickBot="1" x14ac:dyDescent="0.5">
      <c r="A17" s="587" t="s">
        <v>12</v>
      </c>
      <c r="B17" s="587"/>
      <c r="C17" s="587"/>
      <c r="D17" s="587"/>
      <c r="E17" s="587"/>
      <c r="F17" s="587"/>
      <c r="G17" s="587"/>
      <c r="H17" s="587"/>
      <c r="I17" s="587"/>
      <c r="J17" s="610"/>
      <c r="K17" s="610"/>
      <c r="L17" s="587"/>
      <c r="M17" s="587"/>
    </row>
    <row r="18" spans="1:13" x14ac:dyDescent="0.4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x14ac:dyDescent="0.45">
      <c r="A19" s="611">
        <v>22794000</v>
      </c>
      <c r="B19" s="570" t="s">
        <v>58</v>
      </c>
      <c r="C19" s="570"/>
      <c r="D19" s="570"/>
      <c r="E19" s="570"/>
      <c r="F19" s="570"/>
      <c r="G19" s="570"/>
      <c r="H19" s="570"/>
      <c r="I19" s="570"/>
      <c r="J19" s="570"/>
      <c r="K19" s="570"/>
      <c r="L19" s="570"/>
      <c r="M19" s="570"/>
    </row>
    <row r="20" spans="1:13" x14ac:dyDescent="0.45">
      <c r="A20" s="612" t="s">
        <v>202</v>
      </c>
      <c r="B20" s="570" t="s">
        <v>203</v>
      </c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570"/>
    </row>
    <row r="21" spans="1:13" x14ac:dyDescent="0.45">
      <c r="A21" s="613">
        <v>3569.9022143677307</v>
      </c>
      <c r="B21" s="570" t="s">
        <v>59</v>
      </c>
      <c r="C21" s="570"/>
      <c r="D21" s="570"/>
      <c r="E21" s="570"/>
      <c r="F21" s="570"/>
      <c r="G21" s="570"/>
      <c r="H21" s="570"/>
      <c r="I21" s="570"/>
      <c r="J21" s="570"/>
      <c r="K21" s="570"/>
      <c r="L21" s="570"/>
      <c r="M21" s="570"/>
    </row>
    <row r="22" spans="1:13" x14ac:dyDescent="0.45">
      <c r="A22" s="614">
        <v>13879.575518254549</v>
      </c>
      <c r="B22" s="570" t="s">
        <v>60</v>
      </c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570"/>
    </row>
    <row r="23" spans="1:13" x14ac:dyDescent="0.45">
      <c r="A23" s="615">
        <v>1642.2398585191568</v>
      </c>
      <c r="B23" s="616" t="s">
        <v>61</v>
      </c>
      <c r="C23" s="570"/>
      <c r="D23" s="570"/>
      <c r="E23" s="570"/>
      <c r="F23" s="570"/>
      <c r="G23" s="570"/>
      <c r="H23" s="570"/>
      <c r="I23" s="570"/>
      <c r="J23" s="570"/>
      <c r="K23" s="570"/>
      <c r="L23" s="570"/>
      <c r="M23" s="570"/>
    </row>
    <row r="24" spans="1:13" x14ac:dyDescent="0.45">
      <c r="A24" s="586">
        <v>0.90794470058322174</v>
      </c>
      <c r="B24" s="588" t="s">
        <v>62</v>
      </c>
      <c r="C24" s="570"/>
      <c r="D24" s="570"/>
      <c r="E24" s="570"/>
      <c r="F24" s="570"/>
      <c r="G24" s="570"/>
      <c r="H24" s="570"/>
      <c r="I24" s="570"/>
      <c r="J24" s="570"/>
      <c r="K24" s="570"/>
      <c r="L24" s="570"/>
      <c r="M24" s="570"/>
    </row>
    <row r="25" spans="1:13" x14ac:dyDescent="0.45">
      <c r="A25" s="617">
        <v>-4.0053206384270679E-3</v>
      </c>
      <c r="B25" s="570" t="s">
        <v>63</v>
      </c>
      <c r="C25" s="570"/>
      <c r="D25" s="570"/>
      <c r="E25" s="570"/>
      <c r="F25" s="570"/>
      <c r="G25" s="570"/>
      <c r="H25" s="570"/>
      <c r="I25" s="570"/>
      <c r="J25" s="570"/>
      <c r="K25" s="570"/>
      <c r="L25" s="570"/>
      <c r="M25" s="570"/>
    </row>
    <row r="26" spans="1:13" x14ac:dyDescent="0.45">
      <c r="A26" s="617"/>
      <c r="B26" s="570"/>
      <c r="C26" s="570"/>
      <c r="D26" s="570"/>
      <c r="E26" s="570"/>
      <c r="F26" s="570"/>
      <c r="G26" s="570"/>
      <c r="H26" s="570"/>
      <c r="I26" s="570"/>
      <c r="J26" s="570"/>
      <c r="K26" s="570"/>
      <c r="L26" s="570"/>
      <c r="M26" s="570"/>
    </row>
    <row r="27" spans="1:13" x14ac:dyDescent="0.4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</row>
    <row r="28" spans="1:13" ht="57" x14ac:dyDescent="0.45">
      <c r="A28" s="591" t="s">
        <v>64</v>
      </c>
      <c r="B28" s="591" t="s">
        <v>11</v>
      </c>
      <c r="C28" s="591" t="s">
        <v>65</v>
      </c>
      <c r="D28" s="591" t="s">
        <v>66</v>
      </c>
      <c r="E28" s="591" t="s">
        <v>67</v>
      </c>
      <c r="F28" s="591" t="s">
        <v>68</v>
      </c>
      <c r="G28" s="591" t="s">
        <v>69</v>
      </c>
      <c r="H28" s="570"/>
      <c r="I28" s="570"/>
      <c r="J28" s="570"/>
      <c r="K28" s="570"/>
      <c r="L28" s="570"/>
      <c r="M28" s="570"/>
    </row>
    <row r="29" spans="1:13" x14ac:dyDescent="0.45">
      <c r="A29" s="570" t="s">
        <v>70</v>
      </c>
      <c r="B29" s="572">
        <v>129356.93303623814</v>
      </c>
      <c r="C29" s="572">
        <v>129356.93303623814</v>
      </c>
      <c r="D29" s="572">
        <v>0</v>
      </c>
      <c r="E29" s="572">
        <v>0</v>
      </c>
      <c r="F29" s="572">
        <v>129356.93303623814</v>
      </c>
      <c r="G29" s="572">
        <v>0</v>
      </c>
      <c r="H29" s="570"/>
      <c r="I29" s="570"/>
      <c r="J29" s="570"/>
      <c r="K29" s="570"/>
      <c r="L29" s="570"/>
      <c r="M29" s="570"/>
    </row>
    <row r="30" spans="1:13" x14ac:dyDescent="0.45">
      <c r="A30" s="570" t="s">
        <v>71</v>
      </c>
      <c r="B30" s="572">
        <v>0</v>
      </c>
      <c r="C30" s="618">
        <v>9422.3307133207982</v>
      </c>
      <c r="D30" s="572">
        <v>887.34259056603219</v>
      </c>
      <c r="E30" s="572">
        <v>3569.9022143677307</v>
      </c>
      <c r="F30" s="572">
        <v>13879.57551825456</v>
      </c>
      <c r="G30" s="572">
        <v>13879.57551825456</v>
      </c>
      <c r="H30" s="570"/>
      <c r="I30" s="570"/>
      <c r="J30" s="570"/>
      <c r="K30" s="570"/>
      <c r="L30" s="570"/>
      <c r="M30" s="570"/>
    </row>
    <row r="31" spans="1:13" x14ac:dyDescent="0.45">
      <c r="A31" s="570" t="s">
        <v>72</v>
      </c>
      <c r="B31" s="572">
        <v>0</v>
      </c>
      <c r="C31" s="572">
        <v>0</v>
      </c>
      <c r="D31" s="572">
        <v>0</v>
      </c>
      <c r="E31" s="572">
        <v>0</v>
      </c>
      <c r="F31" s="572">
        <v>0</v>
      </c>
      <c r="G31" s="572">
        <v>0</v>
      </c>
      <c r="H31" s="570"/>
      <c r="I31" s="570"/>
      <c r="J31" s="570"/>
      <c r="K31" s="570"/>
      <c r="L31" s="570"/>
      <c r="M31" s="570"/>
    </row>
    <row r="32" spans="1:13" x14ac:dyDescent="0.45">
      <c r="A32" s="570" t="s">
        <v>73</v>
      </c>
      <c r="B32" s="572">
        <v>80110.463580346652</v>
      </c>
      <c r="C32" s="572">
        <v>70688.132867025852</v>
      </c>
      <c r="D32" s="572">
        <v>0</v>
      </c>
      <c r="E32" s="572">
        <v>0</v>
      </c>
      <c r="F32" s="572">
        <v>70688.132867025852</v>
      </c>
      <c r="G32" s="572">
        <v>-9422.3307133208</v>
      </c>
      <c r="H32" s="570"/>
      <c r="I32" s="570"/>
      <c r="J32" s="570"/>
      <c r="K32" s="570"/>
      <c r="L32" s="570"/>
      <c r="M32" s="570"/>
    </row>
    <row r="33" spans="1:13" x14ac:dyDescent="0.45">
      <c r="A33" s="570" t="s">
        <v>24</v>
      </c>
      <c r="B33" s="572">
        <v>209467.3966165848</v>
      </c>
      <c r="C33" s="572">
        <v>209467.3966165848</v>
      </c>
      <c r="D33" s="572">
        <v>887.34259056603219</v>
      </c>
      <c r="E33" s="572">
        <v>3569.9022143677307</v>
      </c>
      <c r="F33" s="572">
        <v>213924.64142151855</v>
      </c>
      <c r="G33" s="572">
        <v>4457.2448049337545</v>
      </c>
      <c r="H33" s="570"/>
      <c r="I33" s="570"/>
      <c r="J33" s="570"/>
      <c r="K33" s="570"/>
      <c r="L33" s="570"/>
      <c r="M33" s="570"/>
    </row>
    <row r="34" spans="1:13" x14ac:dyDescent="0.45">
      <c r="A34" s="570" t="s">
        <v>74</v>
      </c>
      <c r="B34" s="619">
        <v>0.61755163393287793</v>
      </c>
      <c r="C34" s="582">
        <v>0.66253395989632002</v>
      </c>
      <c r="D34" s="582">
        <v>1</v>
      </c>
      <c r="E34" s="582">
        <v>1</v>
      </c>
      <c r="F34" s="619">
        <v>0.66956526187302812</v>
      </c>
      <c r="G34" s="582"/>
      <c r="H34" s="570"/>
      <c r="I34" s="570"/>
      <c r="J34" s="570"/>
      <c r="K34" s="570"/>
      <c r="L34" s="570"/>
      <c r="M34" s="570"/>
    </row>
    <row r="35" spans="1:13" x14ac:dyDescent="0.45">
      <c r="A35" s="570"/>
      <c r="B35" s="570"/>
      <c r="C35" s="582"/>
      <c r="D35" s="582"/>
      <c r="E35" s="582"/>
      <c r="F35" s="570"/>
      <c r="G35" s="570"/>
      <c r="H35" s="570"/>
      <c r="I35" s="570"/>
      <c r="J35" s="570"/>
      <c r="K35" s="570"/>
      <c r="L35" s="570"/>
      <c r="M35" s="570"/>
    </row>
    <row r="36" spans="1:13" x14ac:dyDescent="0.45">
      <c r="A36" s="570"/>
      <c r="B36" s="570"/>
      <c r="C36" s="582"/>
      <c r="D36" s="582"/>
      <c r="E36" s="582"/>
      <c r="F36" s="570"/>
      <c r="G36" s="570"/>
      <c r="H36" s="570"/>
      <c r="I36" s="570"/>
      <c r="J36" s="570"/>
      <c r="K36" s="570"/>
      <c r="L36" s="570"/>
      <c r="M36" s="570"/>
    </row>
    <row r="37" spans="1:13" x14ac:dyDescent="0.45">
      <c r="A37" s="570"/>
      <c r="B37" s="579"/>
      <c r="C37" s="582"/>
      <c r="D37" s="582"/>
      <c r="E37" s="582"/>
      <c r="F37" s="570"/>
      <c r="G37" s="570"/>
      <c r="H37" s="570"/>
      <c r="I37" s="570"/>
      <c r="J37" s="570"/>
      <c r="K37" s="570"/>
      <c r="L37" s="570"/>
      <c r="M37" s="570"/>
    </row>
    <row r="38" spans="1:13" x14ac:dyDescent="0.45">
      <c r="A38" s="570"/>
      <c r="B38" s="570"/>
      <c r="C38" s="582"/>
      <c r="D38" s="582"/>
      <c r="E38" s="582"/>
      <c r="F38" s="570"/>
      <c r="G38" s="570"/>
      <c r="H38" s="570"/>
      <c r="I38" s="570"/>
      <c r="J38" s="570"/>
      <c r="K38" s="570"/>
      <c r="L38" s="570"/>
      <c r="M38" s="570"/>
    </row>
    <row r="39" spans="1:13" ht="14.65" thickBot="1" x14ac:dyDescent="0.5">
      <c r="A39" s="587" t="s">
        <v>14</v>
      </c>
      <c r="B39" s="587"/>
      <c r="C39" s="587"/>
      <c r="D39" s="587"/>
      <c r="E39" s="587"/>
      <c r="F39" s="587"/>
      <c r="G39" s="587"/>
      <c r="H39" s="587"/>
      <c r="I39" s="587"/>
      <c r="J39" s="587"/>
      <c r="K39" s="587"/>
      <c r="L39" s="587"/>
      <c r="M39" s="587"/>
    </row>
    <row r="40" spans="1:13" x14ac:dyDescent="0.4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</row>
    <row r="41" spans="1:13" ht="28.5" x14ac:dyDescent="0.45">
      <c r="A41" s="620"/>
      <c r="B41" s="590" t="s">
        <v>15</v>
      </c>
      <c r="C41" s="591" t="s">
        <v>16</v>
      </c>
      <c r="D41" s="591" t="s">
        <v>17</v>
      </c>
      <c r="E41" s="591" t="s">
        <v>18</v>
      </c>
      <c r="F41" s="591" t="s">
        <v>19</v>
      </c>
      <c r="G41" s="591" t="s">
        <v>20</v>
      </c>
      <c r="H41" s="591" t="s">
        <v>21</v>
      </c>
      <c r="I41" s="591" t="s">
        <v>22</v>
      </c>
      <c r="J41" s="591" t="s">
        <v>23</v>
      </c>
      <c r="K41" s="591" t="s">
        <v>75</v>
      </c>
      <c r="L41" s="591" t="s">
        <v>24</v>
      </c>
      <c r="M41" s="570"/>
    </row>
    <row r="42" spans="1:13" x14ac:dyDescent="0.45">
      <c r="A42" s="592" t="s">
        <v>76</v>
      </c>
      <c r="B42" s="572">
        <v>13492.552835610562</v>
      </c>
      <c r="C42" s="572">
        <v>14262.879638887789</v>
      </c>
      <c r="D42" s="572">
        <v>42074.724953040481</v>
      </c>
      <c r="E42" s="572">
        <v>28020.732498943638</v>
      </c>
      <c r="F42" s="572">
        <v>19280.172195851814</v>
      </c>
      <c r="G42" s="572">
        <v>26996.068260646251</v>
      </c>
      <c r="H42" s="572">
        <v>13899.178148032606</v>
      </c>
      <c r="I42" s="572">
        <v>4689.3846569069892</v>
      </c>
      <c r="J42" s="572">
        <v>8078.4615385358738</v>
      </c>
      <c r="K42" s="572">
        <v>43130.486695053616</v>
      </c>
      <c r="L42" s="621">
        <v>213924.64142150959</v>
      </c>
      <c r="M42" s="570"/>
    </row>
    <row r="43" spans="1:13" x14ac:dyDescent="0.45">
      <c r="A43" s="599" t="s">
        <v>26</v>
      </c>
      <c r="B43" s="582">
        <v>6.3071522504148214E-2</v>
      </c>
      <c r="C43" s="582">
        <v>6.6672448503875728E-2</v>
      </c>
      <c r="D43" s="582">
        <v>0.19668012377373562</v>
      </c>
      <c r="E43" s="582">
        <v>0.13098412746070051</v>
      </c>
      <c r="F43" s="582">
        <v>9.0125999827481207E-2</v>
      </c>
      <c r="G43" s="582">
        <v>0.12619429010728275</v>
      </c>
      <c r="H43" s="582">
        <v>6.4972310135344241E-2</v>
      </c>
      <c r="I43" s="582">
        <v>2.1920731645245665E-2</v>
      </c>
      <c r="J43" s="582">
        <v>3.776311828714117E-2</v>
      </c>
      <c r="K43" s="582">
        <v>0.20161532775490176</v>
      </c>
      <c r="L43" s="622">
        <v>1</v>
      </c>
      <c r="M43" s="570"/>
    </row>
    <row r="44" spans="1:13" x14ac:dyDescent="0.45">
      <c r="A44" s="570" t="s">
        <v>77</v>
      </c>
      <c r="B44" s="572"/>
      <c r="C44" s="572"/>
      <c r="D44" s="572"/>
      <c r="E44" s="572"/>
      <c r="F44" s="572"/>
      <c r="G44" s="572"/>
      <c r="H44" s="572">
        <v>13879.575518254549</v>
      </c>
      <c r="I44" s="572"/>
      <c r="J44" s="572"/>
      <c r="K44" s="572"/>
      <c r="L44" s="621">
        <v>13879.575518254549</v>
      </c>
      <c r="M44" s="570"/>
    </row>
    <row r="45" spans="1:13" x14ac:dyDescent="0.45">
      <c r="A45" s="570" t="s">
        <v>78</v>
      </c>
      <c r="B45" s="600">
        <v>0</v>
      </c>
      <c r="C45" s="600">
        <v>0</v>
      </c>
      <c r="D45" s="600">
        <v>0</v>
      </c>
      <c r="E45" s="600">
        <v>0</v>
      </c>
      <c r="F45" s="600">
        <v>0</v>
      </c>
      <c r="G45" s="600">
        <v>0</v>
      </c>
      <c r="H45" s="600">
        <v>0.99858965547680001</v>
      </c>
      <c r="I45" s="600">
        <v>0</v>
      </c>
      <c r="J45" s="600">
        <v>0</v>
      </c>
      <c r="K45" s="600">
        <v>0</v>
      </c>
      <c r="L45" s="623">
        <v>6.4880676793594438E-2</v>
      </c>
      <c r="M45" s="570"/>
    </row>
    <row r="46" spans="1:13" x14ac:dyDescent="0.45">
      <c r="A46" s="594" t="s">
        <v>27</v>
      </c>
      <c r="B46" s="595">
        <v>0</v>
      </c>
      <c r="C46" s="595">
        <v>0</v>
      </c>
      <c r="D46" s="595">
        <v>0</v>
      </c>
      <c r="E46" s="596">
        <v>0</v>
      </c>
      <c r="F46" s="594">
        <v>0</v>
      </c>
      <c r="G46" s="594">
        <v>0</v>
      </c>
      <c r="H46" s="594">
        <v>0</v>
      </c>
      <c r="I46" s="594">
        <v>0</v>
      </c>
      <c r="J46" s="594">
        <v>0</v>
      </c>
      <c r="K46" s="594">
        <v>0</v>
      </c>
      <c r="L46" s="624"/>
      <c r="M46" s="570"/>
    </row>
    <row r="47" spans="1:13" x14ac:dyDescent="0.45">
      <c r="A47" s="570" t="s">
        <v>79</v>
      </c>
      <c r="B47" s="572">
        <v>814.59817077715536</v>
      </c>
      <c r="C47" s="572">
        <v>448.68241492003813</v>
      </c>
      <c r="D47" s="572">
        <v>1890.564738595117</v>
      </c>
      <c r="E47" s="572">
        <v>2266.2818093412679</v>
      </c>
      <c r="F47" s="572">
        <v>2832.632920262738</v>
      </c>
      <c r="G47" s="572">
        <v>6664.7491422282856</v>
      </c>
      <c r="H47" s="572">
        <v>19.602629778059914</v>
      </c>
      <c r="I47" s="572">
        <v>4689.3846569069938</v>
      </c>
      <c r="J47" s="572">
        <v>8078.4615385358738</v>
      </c>
      <c r="K47" s="572">
        <v>42983.174845678426</v>
      </c>
      <c r="L47" s="621">
        <v>70688.13286702396</v>
      </c>
      <c r="M47" s="570"/>
    </row>
    <row r="48" spans="1:13" x14ac:dyDescent="0.45">
      <c r="A48" s="597" t="s">
        <v>80</v>
      </c>
      <c r="B48" s="598">
        <v>649.47579608374474</v>
      </c>
      <c r="C48" s="598">
        <v>536.84713000250224</v>
      </c>
      <c r="D48" s="598">
        <v>496.21741233250344</v>
      </c>
      <c r="E48" s="598">
        <v>462.55441961758629</v>
      </c>
      <c r="F48" s="598">
        <v>435.05760563503031</v>
      </c>
      <c r="G48" s="598">
        <v>404.6486668797005</v>
      </c>
      <c r="H48" s="598">
        <v>0</v>
      </c>
      <c r="I48" s="598">
        <v>525.27131448524608</v>
      </c>
      <c r="J48" s="598">
        <v>543.3650603888575</v>
      </c>
      <c r="K48" s="598">
        <v>549.97821259984062</v>
      </c>
      <c r="L48" s="625">
        <v>525.94610966848563</v>
      </c>
      <c r="M48" s="582"/>
    </row>
    <row r="49" spans="1:13" x14ac:dyDescent="0.45">
      <c r="A49" s="626" t="s">
        <v>81</v>
      </c>
      <c r="B49" s="627">
        <v>-2.6118199866258967</v>
      </c>
      <c r="C49" s="627">
        <v>-2.1588919438694982</v>
      </c>
      <c r="D49" s="627">
        <v>-1.9955024699254966</v>
      </c>
      <c r="E49" s="627">
        <v>-1.8601291770134176</v>
      </c>
      <c r="F49" s="627">
        <v>-1.7495527263416539</v>
      </c>
      <c r="G49" s="627">
        <v>-1.6272653763094447</v>
      </c>
      <c r="H49" s="627">
        <v>0</v>
      </c>
      <c r="I49" s="627">
        <v>-2.1123406381678596</v>
      </c>
      <c r="J49" s="627">
        <v>-2.1851033299707909</v>
      </c>
      <c r="K49" s="627">
        <v>-2.2116976437604259</v>
      </c>
      <c r="L49" s="625">
        <v>-2.1150542782408976</v>
      </c>
      <c r="M49" s="628"/>
    </row>
    <row r="50" spans="1:13" x14ac:dyDescent="0.45">
      <c r="A50" s="626" t="s">
        <v>82</v>
      </c>
      <c r="B50" s="617">
        <v>-4.0053206382995032E-3</v>
      </c>
      <c r="C50" s="617">
        <v>-4.0053206382992812E-3</v>
      </c>
      <c r="D50" s="617">
        <v>-4.0053206382991702E-3</v>
      </c>
      <c r="E50" s="617">
        <v>-4.0053206382995032E-3</v>
      </c>
      <c r="F50" s="617">
        <v>-4.0053206382992812E-3</v>
      </c>
      <c r="G50" s="617">
        <v>-4.0053206382995032E-3</v>
      </c>
      <c r="H50" s="617">
        <v>0</v>
      </c>
      <c r="I50" s="617">
        <v>-4.0053206382995032E-3</v>
      </c>
      <c r="J50" s="617">
        <v>-4.0053206382998363E-3</v>
      </c>
      <c r="K50" s="617">
        <v>-4.0053206383017237E-3</v>
      </c>
      <c r="L50" s="629">
        <v>-4.0053206383009465E-3</v>
      </c>
      <c r="M50" s="588"/>
    </row>
    <row r="51" spans="1:13" x14ac:dyDescent="0.45">
      <c r="A51" s="594"/>
      <c r="B51" s="595"/>
      <c r="C51" s="595"/>
      <c r="D51" s="595"/>
      <c r="E51" s="596"/>
      <c r="F51" s="594"/>
      <c r="G51" s="594"/>
      <c r="H51" s="594"/>
      <c r="I51" s="594"/>
      <c r="J51" s="594"/>
      <c r="K51" s="594"/>
      <c r="L51" s="624"/>
      <c r="M51" s="570"/>
    </row>
    <row r="52" spans="1:13" x14ac:dyDescent="0.45">
      <c r="A52" s="570" t="s">
        <v>83</v>
      </c>
      <c r="B52" s="572">
        <v>0</v>
      </c>
      <c r="C52" s="572">
        <v>0</v>
      </c>
      <c r="D52" s="572">
        <v>0</v>
      </c>
      <c r="E52" s="572">
        <v>0</v>
      </c>
      <c r="F52" s="572">
        <v>0</v>
      </c>
      <c r="G52" s="572">
        <v>0</v>
      </c>
      <c r="H52" s="572">
        <v>0</v>
      </c>
      <c r="I52" s="572">
        <v>0</v>
      </c>
      <c r="J52" s="572">
        <v>0</v>
      </c>
      <c r="K52" s="572">
        <v>0</v>
      </c>
      <c r="L52" s="621">
        <v>0</v>
      </c>
      <c r="M52" s="570"/>
    </row>
    <row r="53" spans="1:13" x14ac:dyDescent="0.45">
      <c r="A53" s="597" t="s">
        <v>189</v>
      </c>
      <c r="B53" s="598">
        <v>0</v>
      </c>
      <c r="C53" s="598">
        <v>0</v>
      </c>
      <c r="D53" s="598">
        <v>0</v>
      </c>
      <c r="E53" s="598">
        <v>0</v>
      </c>
      <c r="F53" s="598">
        <v>0</v>
      </c>
      <c r="G53" s="598">
        <v>0</v>
      </c>
      <c r="H53" s="598">
        <v>0</v>
      </c>
      <c r="I53" s="598">
        <v>0</v>
      </c>
      <c r="J53" s="598">
        <v>0</v>
      </c>
      <c r="K53" s="598">
        <v>0</v>
      </c>
      <c r="L53" s="625" t="e">
        <v>#DIV/0!</v>
      </c>
      <c r="M53" s="570"/>
    </row>
    <row r="54" spans="1:13" x14ac:dyDescent="0.45">
      <c r="A54" s="597" t="s">
        <v>190</v>
      </c>
      <c r="B54" s="598">
        <v>0</v>
      </c>
      <c r="C54" s="598">
        <v>0</v>
      </c>
      <c r="D54" s="598">
        <v>0</v>
      </c>
      <c r="E54" s="598">
        <v>0</v>
      </c>
      <c r="F54" s="598">
        <v>0</v>
      </c>
      <c r="G54" s="598">
        <v>0</v>
      </c>
      <c r="H54" s="598">
        <v>0</v>
      </c>
      <c r="I54" s="598">
        <v>0</v>
      </c>
      <c r="J54" s="598">
        <v>0</v>
      </c>
      <c r="K54" s="598">
        <v>0</v>
      </c>
      <c r="L54" s="625" t="e">
        <v>#DIV/0!</v>
      </c>
      <c r="M54" s="570"/>
    </row>
    <row r="55" spans="1:13" x14ac:dyDescent="0.45">
      <c r="A55" s="597" t="s">
        <v>85</v>
      </c>
      <c r="B55" s="598">
        <v>0</v>
      </c>
      <c r="C55" s="598">
        <v>0</v>
      </c>
      <c r="D55" s="598">
        <v>0</v>
      </c>
      <c r="E55" s="598">
        <v>0</v>
      </c>
      <c r="F55" s="598">
        <v>0</v>
      </c>
      <c r="G55" s="598">
        <v>0</v>
      </c>
      <c r="H55" s="598">
        <v>0</v>
      </c>
      <c r="I55" s="598">
        <v>0</v>
      </c>
      <c r="J55" s="598">
        <v>0</v>
      </c>
      <c r="K55" s="598">
        <v>0</v>
      </c>
      <c r="L55" s="625" t="e">
        <v>#DIV/0!</v>
      </c>
      <c r="M55" s="582"/>
    </row>
    <row r="56" spans="1:13" x14ac:dyDescent="0.45">
      <c r="A56" s="626" t="s">
        <v>86</v>
      </c>
      <c r="B56" s="627">
        <v>0</v>
      </c>
      <c r="C56" s="627">
        <v>0</v>
      </c>
      <c r="D56" s="627">
        <v>0</v>
      </c>
      <c r="E56" s="627">
        <v>0</v>
      </c>
      <c r="F56" s="627">
        <v>0</v>
      </c>
      <c r="G56" s="627">
        <v>0</v>
      </c>
      <c r="H56" s="627">
        <v>0</v>
      </c>
      <c r="I56" s="627">
        <v>0</v>
      </c>
      <c r="J56" s="627">
        <v>0</v>
      </c>
      <c r="K56" s="627">
        <v>0</v>
      </c>
      <c r="L56" s="625" t="e">
        <v>#DIV/0!</v>
      </c>
      <c r="M56" s="628"/>
    </row>
    <row r="57" spans="1:13" x14ac:dyDescent="0.45">
      <c r="A57" s="626" t="s">
        <v>87</v>
      </c>
      <c r="B57" s="617">
        <v>0</v>
      </c>
      <c r="C57" s="617">
        <v>0</v>
      </c>
      <c r="D57" s="617">
        <v>0</v>
      </c>
      <c r="E57" s="617">
        <v>0</v>
      </c>
      <c r="F57" s="617">
        <v>0</v>
      </c>
      <c r="G57" s="617">
        <v>0</v>
      </c>
      <c r="H57" s="617">
        <v>0</v>
      </c>
      <c r="I57" s="617">
        <v>0</v>
      </c>
      <c r="J57" s="617">
        <v>0</v>
      </c>
      <c r="K57" s="617">
        <v>0</v>
      </c>
      <c r="L57" s="629" t="e">
        <v>#DIV/0!</v>
      </c>
      <c r="M57" s="588"/>
    </row>
    <row r="58" spans="1:13" x14ac:dyDescent="0.45">
      <c r="A58" s="626"/>
      <c r="B58" s="617"/>
      <c r="C58" s="617"/>
      <c r="D58" s="617"/>
      <c r="E58" s="617"/>
      <c r="F58" s="617"/>
      <c r="G58" s="617"/>
      <c r="H58" s="617"/>
      <c r="I58" s="617"/>
      <c r="J58" s="617"/>
      <c r="K58" s="617"/>
      <c r="L58" s="629"/>
      <c r="M58" s="588"/>
    </row>
    <row r="59" spans="1:13" x14ac:dyDescent="0.45">
      <c r="A59" s="570" t="s">
        <v>88</v>
      </c>
      <c r="B59" s="572">
        <v>0</v>
      </c>
      <c r="C59" s="572">
        <v>0</v>
      </c>
      <c r="D59" s="572">
        <v>0</v>
      </c>
      <c r="E59" s="572">
        <v>0</v>
      </c>
      <c r="F59" s="572">
        <v>0</v>
      </c>
      <c r="G59" s="572">
        <v>0</v>
      </c>
      <c r="H59" s="572">
        <v>13879.575518254549</v>
      </c>
      <c r="I59" s="572">
        <v>0</v>
      </c>
      <c r="J59" s="572">
        <v>0</v>
      </c>
      <c r="K59" s="572">
        <v>0</v>
      </c>
      <c r="L59" s="621">
        <v>13879.575518254549</v>
      </c>
      <c r="M59" s="570"/>
    </row>
    <row r="60" spans="1:13" x14ac:dyDescent="0.45">
      <c r="A60" s="597" t="s">
        <v>89</v>
      </c>
      <c r="B60" s="598">
        <v>0</v>
      </c>
      <c r="C60" s="598">
        <v>0</v>
      </c>
      <c r="D60" s="598">
        <v>0</v>
      </c>
      <c r="E60" s="598">
        <v>0</v>
      </c>
      <c r="F60" s="598">
        <v>0</v>
      </c>
      <c r="G60" s="598">
        <v>0</v>
      </c>
      <c r="H60" s="598">
        <v>136.8533215432636</v>
      </c>
      <c r="I60" s="598">
        <v>0</v>
      </c>
      <c r="J60" s="598">
        <v>0</v>
      </c>
      <c r="K60" s="598">
        <v>0</v>
      </c>
      <c r="L60" s="625">
        <v>136.8533215432636</v>
      </c>
      <c r="M60" s="579"/>
    </row>
    <row r="61" spans="1:13" x14ac:dyDescent="0.45">
      <c r="A61" s="597" t="s">
        <v>90</v>
      </c>
      <c r="B61" s="598">
        <v>0</v>
      </c>
      <c r="C61" s="598">
        <v>0</v>
      </c>
      <c r="D61" s="598">
        <v>0</v>
      </c>
      <c r="E61" s="598">
        <v>0</v>
      </c>
      <c r="F61" s="598">
        <v>0</v>
      </c>
      <c r="G61" s="598">
        <v>0</v>
      </c>
      <c r="H61" s="598">
        <v>381.33189625840294</v>
      </c>
      <c r="I61" s="598">
        <v>0</v>
      </c>
      <c r="J61" s="598">
        <v>0</v>
      </c>
      <c r="K61" s="598">
        <v>0</v>
      </c>
      <c r="L61" s="625">
        <v>381.33189625840294</v>
      </c>
      <c r="M61" s="579"/>
    </row>
    <row r="62" spans="1:13" x14ac:dyDescent="0.45">
      <c r="A62" s="626" t="s">
        <v>91</v>
      </c>
      <c r="B62" s="627">
        <v>0</v>
      </c>
      <c r="C62" s="627">
        <v>0</v>
      </c>
      <c r="D62" s="627">
        <v>0</v>
      </c>
      <c r="E62" s="627">
        <v>0</v>
      </c>
      <c r="F62" s="627">
        <v>0</v>
      </c>
      <c r="G62" s="627">
        <v>0</v>
      </c>
      <c r="H62" s="627">
        <v>-138.93716595561824</v>
      </c>
      <c r="I62" s="627">
        <v>0</v>
      </c>
      <c r="J62" s="627">
        <v>0</v>
      </c>
      <c r="K62" s="627">
        <v>0</v>
      </c>
      <c r="L62" s="625">
        <v>-138.93716595561824</v>
      </c>
      <c r="M62" s="588"/>
    </row>
    <row r="63" spans="1:13" x14ac:dyDescent="0.45">
      <c r="A63" s="626" t="s">
        <v>92</v>
      </c>
      <c r="B63" s="617">
        <v>0</v>
      </c>
      <c r="C63" s="617">
        <v>0</v>
      </c>
      <c r="D63" s="617">
        <v>0</v>
      </c>
      <c r="E63" s="617">
        <v>0</v>
      </c>
      <c r="F63" s="617">
        <v>0</v>
      </c>
      <c r="G63" s="617">
        <v>0</v>
      </c>
      <c r="H63" s="617">
        <v>-0.2670486793205934</v>
      </c>
      <c r="I63" s="617">
        <v>0</v>
      </c>
      <c r="J63" s="617">
        <v>0</v>
      </c>
      <c r="K63" s="617">
        <v>0</v>
      </c>
      <c r="L63" s="629">
        <v>-0.26704867932059351</v>
      </c>
      <c r="M63" s="588"/>
    </row>
    <row r="64" spans="1:13" x14ac:dyDescent="0.45">
      <c r="A64" s="570"/>
      <c r="B64" s="570"/>
      <c r="C64" s="570"/>
      <c r="D64" s="570"/>
      <c r="E64" s="570"/>
      <c r="F64" s="570"/>
      <c r="G64" s="570"/>
      <c r="H64" s="570"/>
      <c r="I64" s="570"/>
      <c r="J64" s="570"/>
      <c r="K64" s="570"/>
      <c r="L64" s="570"/>
      <c r="M64" s="579"/>
    </row>
    <row r="65" spans="1:13" ht="28.5" x14ac:dyDescent="0.45">
      <c r="A65" s="589" t="s">
        <v>93</v>
      </c>
      <c r="B65" s="590" t="s">
        <v>15</v>
      </c>
      <c r="C65" s="591" t="s">
        <v>16</v>
      </c>
      <c r="D65" s="591" t="s">
        <v>17</v>
      </c>
      <c r="E65" s="591" t="s">
        <v>18</v>
      </c>
      <c r="F65" s="591" t="s">
        <v>19</v>
      </c>
      <c r="G65" s="591" t="s">
        <v>20</v>
      </c>
      <c r="H65" s="591" t="s">
        <v>21</v>
      </c>
      <c r="I65" s="591" t="s">
        <v>22</v>
      </c>
      <c r="J65" s="591" t="s">
        <v>23</v>
      </c>
      <c r="K65" s="591" t="s">
        <v>75</v>
      </c>
      <c r="L65" s="591" t="s">
        <v>24</v>
      </c>
      <c r="M65" s="570"/>
    </row>
    <row r="66" spans="1:13" x14ac:dyDescent="0.45">
      <c r="A66" s="570" t="s">
        <v>94</v>
      </c>
      <c r="B66" s="572">
        <v>0</v>
      </c>
      <c r="C66" s="572">
        <v>0</v>
      </c>
      <c r="D66" s="572">
        <v>0</v>
      </c>
      <c r="E66" s="572">
        <v>0</v>
      </c>
      <c r="F66" s="572">
        <v>0</v>
      </c>
      <c r="G66" s="572">
        <v>0</v>
      </c>
      <c r="H66" s="572">
        <v>3569.9022143677212</v>
      </c>
      <c r="I66" s="572">
        <v>0</v>
      </c>
      <c r="J66" s="572">
        <v>0</v>
      </c>
      <c r="K66" s="572">
        <v>0</v>
      </c>
      <c r="L66" s="621">
        <v>3569.9022143677212</v>
      </c>
      <c r="M66" s="570"/>
    </row>
    <row r="67" spans="1:13" x14ac:dyDescent="0.45">
      <c r="A67" s="570" t="s">
        <v>95</v>
      </c>
      <c r="B67" s="593">
        <v>0</v>
      </c>
      <c r="C67" s="593">
        <v>0</v>
      </c>
      <c r="D67" s="593">
        <v>0</v>
      </c>
      <c r="E67" s="583">
        <v>0</v>
      </c>
      <c r="F67" s="583">
        <v>0</v>
      </c>
      <c r="G67" s="583">
        <v>0</v>
      </c>
      <c r="H67" s="583">
        <v>9.2765567918213554E-2</v>
      </c>
      <c r="I67" s="583">
        <v>0</v>
      </c>
      <c r="J67" s="583">
        <v>0</v>
      </c>
      <c r="K67" s="583">
        <v>0</v>
      </c>
      <c r="L67" s="623">
        <v>1.2808378595677522E-2</v>
      </c>
      <c r="M67" s="570"/>
    </row>
    <row r="68" spans="1:13" x14ac:dyDescent="0.45">
      <c r="A68" s="594" t="s">
        <v>27</v>
      </c>
      <c r="B68" s="630">
        <v>0</v>
      </c>
      <c r="C68" s="630">
        <v>0</v>
      </c>
      <c r="D68" s="630">
        <v>0</v>
      </c>
      <c r="E68" s="601">
        <v>0</v>
      </c>
      <c r="F68" s="601">
        <v>0</v>
      </c>
      <c r="G68" s="601">
        <v>0</v>
      </c>
      <c r="H68" s="594">
        <v>0</v>
      </c>
      <c r="I68" s="594">
        <v>0</v>
      </c>
      <c r="J68" s="594">
        <v>0</v>
      </c>
      <c r="K68" s="594">
        <v>0</v>
      </c>
      <c r="L68" s="624"/>
      <c r="M68" s="570"/>
    </row>
    <row r="69" spans="1:13" x14ac:dyDescent="0.45">
      <c r="A69" s="570" t="s">
        <v>96</v>
      </c>
      <c r="B69" s="572">
        <v>0</v>
      </c>
      <c r="C69" s="572">
        <v>0</v>
      </c>
      <c r="D69" s="572">
        <v>0</v>
      </c>
      <c r="E69" s="572">
        <v>0</v>
      </c>
      <c r="F69" s="572">
        <v>0</v>
      </c>
      <c r="G69" s="572">
        <v>0</v>
      </c>
      <c r="H69" s="572">
        <v>887.34259056603378</v>
      </c>
      <c r="I69" s="572">
        <v>0</v>
      </c>
      <c r="J69" s="572">
        <v>0</v>
      </c>
      <c r="K69" s="572">
        <v>0</v>
      </c>
      <c r="L69" s="621">
        <v>887.34259056603378</v>
      </c>
      <c r="M69" s="570"/>
    </row>
    <row r="70" spans="1:13" x14ac:dyDescent="0.45">
      <c r="A70" s="570" t="s">
        <v>97</v>
      </c>
      <c r="B70" s="583">
        <v>0</v>
      </c>
      <c r="C70" s="583">
        <v>0</v>
      </c>
      <c r="D70" s="583">
        <v>0</v>
      </c>
      <c r="E70" s="583">
        <v>0</v>
      </c>
      <c r="F70" s="583">
        <v>0</v>
      </c>
      <c r="G70" s="583">
        <v>0</v>
      </c>
      <c r="H70" s="583">
        <v>0.12561859620033916</v>
      </c>
      <c r="I70" s="583">
        <v>0</v>
      </c>
      <c r="J70" s="583">
        <v>0</v>
      </c>
      <c r="K70" s="583">
        <v>0</v>
      </c>
      <c r="L70" s="631">
        <v>3.2137285522656336E-2</v>
      </c>
      <c r="M70" s="570"/>
    </row>
    <row r="71" spans="1:13" ht="14.65" thickBot="1" x14ac:dyDescent="0.5">
      <c r="A71" s="110"/>
      <c r="B71" s="110"/>
      <c r="C71" s="110"/>
      <c r="D71" s="110"/>
      <c r="E71" s="110"/>
      <c r="F71" s="110"/>
      <c r="G71" s="106"/>
      <c r="H71" s="106"/>
      <c r="I71" s="106"/>
      <c r="J71" s="106"/>
      <c r="K71" s="106"/>
      <c r="L71" s="106"/>
      <c r="M71" s="106"/>
    </row>
    <row r="72" spans="1:13" ht="14.65" thickBot="1" x14ac:dyDescent="0.5">
      <c r="A72" s="587" t="s">
        <v>40</v>
      </c>
      <c r="B72" s="587"/>
      <c r="C72" s="587"/>
      <c r="D72" s="587"/>
      <c r="E72" s="587"/>
      <c r="F72" s="587"/>
      <c r="G72" s="570"/>
      <c r="H72" s="570"/>
      <c r="I72" s="570"/>
      <c r="J72" s="570"/>
      <c r="K72" s="570"/>
      <c r="L72" s="570"/>
      <c r="M72" s="570"/>
    </row>
    <row r="73" spans="1:13" x14ac:dyDescent="0.45">
      <c r="A73" s="114"/>
      <c r="B73" s="112"/>
      <c r="C73" s="113"/>
      <c r="D73" s="113"/>
      <c r="E73" s="113"/>
      <c r="F73" s="113"/>
      <c r="G73" s="106"/>
      <c r="H73" s="106"/>
      <c r="I73" s="106"/>
      <c r="J73" s="106"/>
      <c r="K73" s="106"/>
      <c r="L73" s="106"/>
      <c r="M73" s="106"/>
    </row>
    <row r="74" spans="1:13" x14ac:dyDescent="0.45">
      <c r="A74" s="620"/>
      <c r="B74" s="590" t="s">
        <v>41</v>
      </c>
      <c r="C74" s="591" t="s">
        <v>42</v>
      </c>
      <c r="D74" s="591" t="s">
        <v>43</v>
      </c>
      <c r="E74" s="591" t="s">
        <v>98</v>
      </c>
      <c r="F74" s="591" t="s">
        <v>24</v>
      </c>
      <c r="G74" s="570"/>
      <c r="H74" s="570"/>
      <c r="I74" s="570"/>
      <c r="J74" s="570"/>
      <c r="K74" s="570"/>
      <c r="L74" s="570"/>
      <c r="M74" s="570"/>
    </row>
    <row r="75" spans="1:13" x14ac:dyDescent="0.45">
      <c r="A75" s="592" t="s">
        <v>76</v>
      </c>
      <c r="B75" s="572">
        <v>15575.543755276551</v>
      </c>
      <c r="C75" s="572">
        <v>51449.566841970744</v>
      </c>
      <c r="D75" s="572">
        <v>77187.064525569236</v>
      </c>
      <c r="E75" s="572">
        <v>69712.466298696279</v>
      </c>
      <c r="F75" s="621">
        <v>213924.64142151282</v>
      </c>
      <c r="G75" s="570"/>
      <c r="H75" s="570"/>
      <c r="I75" s="570"/>
      <c r="J75" s="570"/>
      <c r="K75" s="570"/>
      <c r="L75" s="570"/>
      <c r="M75" s="570"/>
    </row>
    <row r="76" spans="1:13" x14ac:dyDescent="0.45">
      <c r="A76" s="599" t="s">
        <v>26</v>
      </c>
      <c r="B76" s="582">
        <v>7.2808553758820282E-2</v>
      </c>
      <c r="C76" s="582">
        <v>0.24050322814653682</v>
      </c>
      <c r="D76" s="582">
        <v>0.36081427559095364</v>
      </c>
      <c r="E76" s="582">
        <v>0.32587394250354274</v>
      </c>
      <c r="F76" s="622">
        <v>1</v>
      </c>
      <c r="G76" s="570"/>
      <c r="H76" s="570"/>
      <c r="I76" s="570"/>
      <c r="J76" s="570"/>
      <c r="K76" s="570"/>
      <c r="L76" s="570"/>
      <c r="M76" s="570"/>
    </row>
    <row r="77" spans="1:13" x14ac:dyDescent="0.45">
      <c r="A77" s="570" t="s">
        <v>77</v>
      </c>
      <c r="B77" s="572">
        <v>1938.5868778697743</v>
      </c>
      <c r="C77" s="572">
        <v>2764.1806895259224</v>
      </c>
      <c r="D77" s="572">
        <v>5347.3580344306038</v>
      </c>
      <c r="E77" s="572">
        <v>3829.4499164282515</v>
      </c>
      <c r="F77" s="621">
        <v>13879.575518254553</v>
      </c>
      <c r="G77" s="570"/>
      <c r="H77" s="570"/>
      <c r="I77" s="570"/>
      <c r="J77" s="570"/>
      <c r="K77" s="570"/>
      <c r="L77" s="106"/>
      <c r="M77" s="106"/>
    </row>
    <row r="78" spans="1:13" x14ac:dyDescent="0.45">
      <c r="A78" s="570" t="s">
        <v>78</v>
      </c>
      <c r="B78" s="600">
        <v>0.12446351204997476</v>
      </c>
      <c r="C78" s="600">
        <v>5.3726024516711796E-2</v>
      </c>
      <c r="D78" s="600">
        <v>6.9277903846949901E-2</v>
      </c>
      <c r="E78" s="600">
        <v>5.4932067673813298E-2</v>
      </c>
      <c r="F78" s="623">
        <v>6.4880676793593481E-2</v>
      </c>
      <c r="G78" s="582"/>
      <c r="H78" s="582"/>
      <c r="I78" s="582"/>
      <c r="J78" s="583"/>
      <c r="K78" s="583"/>
      <c r="L78" s="106"/>
      <c r="M78" s="106"/>
    </row>
    <row r="79" spans="1:13" x14ac:dyDescent="0.45">
      <c r="A79" s="570" t="s">
        <v>79</v>
      </c>
      <c r="B79" s="572">
        <v>10954.510875993277</v>
      </c>
      <c r="C79" s="572">
        <v>16770.102692462795</v>
      </c>
      <c r="D79" s="572">
        <v>24498.931082623341</v>
      </c>
      <c r="E79" s="572">
        <v>18464.588215944161</v>
      </c>
      <c r="F79" s="632">
        <v>70688.132867023582</v>
      </c>
      <c r="G79" s="582"/>
      <c r="H79" s="582"/>
      <c r="I79" s="582"/>
      <c r="J79" s="583"/>
      <c r="K79" s="583"/>
      <c r="L79" s="106"/>
      <c r="M79" s="106"/>
    </row>
    <row r="80" spans="1:13" x14ac:dyDescent="0.45">
      <c r="A80" s="594" t="s">
        <v>27</v>
      </c>
      <c r="B80" s="594">
        <v>0</v>
      </c>
      <c r="C80" s="594">
        <v>0</v>
      </c>
      <c r="D80" s="594">
        <v>0</v>
      </c>
      <c r="E80" s="594">
        <v>0</v>
      </c>
      <c r="F80" s="624"/>
      <c r="G80" s="570"/>
      <c r="H80" s="570"/>
      <c r="I80" s="570"/>
      <c r="J80" s="570"/>
      <c r="K80" s="570"/>
      <c r="L80" s="106"/>
      <c r="M80" s="106"/>
    </row>
    <row r="81" spans="1:13" x14ac:dyDescent="0.45">
      <c r="A81" s="570" t="s">
        <v>189</v>
      </c>
      <c r="B81" s="572">
        <v>0</v>
      </c>
      <c r="C81" s="572">
        <v>0</v>
      </c>
      <c r="D81" s="572">
        <v>0</v>
      </c>
      <c r="E81" s="572">
        <v>0</v>
      </c>
      <c r="F81" s="621">
        <v>0</v>
      </c>
      <c r="G81" s="570"/>
      <c r="H81" s="570"/>
      <c r="I81" s="570"/>
      <c r="J81" s="570"/>
      <c r="K81" s="570"/>
      <c r="L81" s="106"/>
      <c r="M81" s="106"/>
    </row>
    <row r="82" spans="1:13" x14ac:dyDescent="0.45">
      <c r="A82" s="597" t="s">
        <v>190</v>
      </c>
      <c r="B82" s="598">
        <v>0</v>
      </c>
      <c r="C82" s="598">
        <v>0</v>
      </c>
      <c r="D82" s="598">
        <v>0</v>
      </c>
      <c r="E82" s="598">
        <v>0</v>
      </c>
      <c r="F82" s="625" t="e">
        <v>#DIV/0!</v>
      </c>
      <c r="G82" s="570"/>
      <c r="H82" s="570"/>
      <c r="I82" s="570"/>
      <c r="J82" s="570"/>
      <c r="K82" s="570"/>
      <c r="L82" s="106"/>
      <c r="M82" s="106"/>
    </row>
    <row r="83" spans="1:13" x14ac:dyDescent="0.45">
      <c r="A83" s="597" t="s">
        <v>85</v>
      </c>
      <c r="B83" s="598">
        <v>0</v>
      </c>
      <c r="C83" s="598">
        <v>0</v>
      </c>
      <c r="D83" s="598">
        <v>0</v>
      </c>
      <c r="E83" s="598">
        <v>0</v>
      </c>
      <c r="F83" s="625" t="e">
        <v>#DIV/0!</v>
      </c>
      <c r="G83" s="570"/>
      <c r="H83" s="570"/>
      <c r="I83" s="570"/>
      <c r="J83" s="570"/>
      <c r="K83" s="570"/>
      <c r="L83" s="111"/>
      <c r="M83" s="111"/>
    </row>
    <row r="84" spans="1:13" x14ac:dyDescent="0.45">
      <c r="A84" s="597" t="s">
        <v>86</v>
      </c>
      <c r="B84" s="598">
        <v>0</v>
      </c>
      <c r="C84" s="598">
        <v>0</v>
      </c>
      <c r="D84" s="598">
        <v>0</v>
      </c>
      <c r="E84" s="598">
        <v>0</v>
      </c>
      <c r="F84" s="625" t="e">
        <v>#DIV/0!</v>
      </c>
      <c r="G84" s="570"/>
      <c r="H84" s="570"/>
      <c r="I84" s="570"/>
      <c r="J84" s="570"/>
      <c r="K84" s="570"/>
      <c r="L84" s="111"/>
      <c r="M84" s="111"/>
    </row>
    <row r="85" spans="1:13" x14ac:dyDescent="0.45">
      <c r="A85" s="626" t="s">
        <v>87</v>
      </c>
      <c r="B85" s="627">
        <v>0</v>
      </c>
      <c r="C85" s="627">
        <v>0</v>
      </c>
      <c r="D85" s="627">
        <v>0</v>
      </c>
      <c r="E85" s="627">
        <v>0</v>
      </c>
      <c r="F85" s="633" t="e">
        <v>#DIV/0!</v>
      </c>
      <c r="G85" s="588"/>
      <c r="H85" s="588"/>
      <c r="I85" s="588"/>
      <c r="J85" s="588"/>
      <c r="K85" s="588"/>
      <c r="L85" s="111"/>
      <c r="M85" s="111"/>
    </row>
    <row r="86" spans="1:13" x14ac:dyDescent="0.45">
      <c r="A86" s="626"/>
      <c r="B86" s="617"/>
      <c r="C86" s="617"/>
      <c r="D86" s="617"/>
      <c r="E86" s="617"/>
      <c r="F86" s="629" t="e">
        <v>#DIV/0!</v>
      </c>
      <c r="G86" s="588"/>
      <c r="H86" s="588"/>
      <c r="I86" s="588"/>
      <c r="J86" s="588"/>
      <c r="K86" s="588"/>
      <c r="L86" s="106"/>
      <c r="M86" s="106"/>
    </row>
    <row r="87" spans="1:13" x14ac:dyDescent="0.45">
      <c r="A87" s="626"/>
      <c r="B87" s="617"/>
      <c r="C87" s="617"/>
      <c r="D87" s="617"/>
      <c r="E87" s="617"/>
      <c r="F87" s="629"/>
      <c r="G87" s="588"/>
      <c r="H87" s="588"/>
      <c r="I87" s="588"/>
      <c r="J87" s="588"/>
      <c r="K87" s="588"/>
      <c r="L87" s="106"/>
      <c r="M87" s="106"/>
    </row>
    <row r="88" spans="1:13" x14ac:dyDescent="0.45">
      <c r="A88" s="570" t="s">
        <v>88</v>
      </c>
      <c r="B88" s="572">
        <v>1938.5868778697743</v>
      </c>
      <c r="C88" s="572">
        <v>2764.1806895259224</v>
      </c>
      <c r="D88" s="572">
        <v>5347.3580344306029</v>
      </c>
      <c r="E88" s="572">
        <v>3829.4499164282511</v>
      </c>
      <c r="F88" s="621">
        <v>13879.575518254551</v>
      </c>
      <c r="G88" s="570"/>
      <c r="H88" s="570"/>
      <c r="I88" s="570"/>
      <c r="J88" s="570"/>
      <c r="K88" s="570"/>
      <c r="L88" s="106"/>
      <c r="M88" s="106"/>
    </row>
    <row r="89" spans="1:13" x14ac:dyDescent="0.45">
      <c r="A89" s="597" t="s">
        <v>89</v>
      </c>
      <c r="B89" s="598">
        <v>103.80931086338303</v>
      </c>
      <c r="C89" s="598">
        <v>131.26592759912063</v>
      </c>
      <c r="D89" s="598">
        <v>148.91268685091299</v>
      </c>
      <c r="E89" s="598">
        <v>140.7749051391115</v>
      </c>
      <c r="F89" s="625">
        <v>136.85332154326355</v>
      </c>
      <c r="G89" s="570"/>
      <c r="H89" s="570"/>
      <c r="I89" s="570"/>
      <c r="J89" s="570"/>
      <c r="K89" s="570"/>
      <c r="L89" s="111"/>
      <c r="M89" s="111"/>
    </row>
    <row r="90" spans="1:13" x14ac:dyDescent="0.45">
      <c r="A90" s="597" t="s">
        <v>90</v>
      </c>
      <c r="B90" s="598">
        <v>142.10477760116476</v>
      </c>
      <c r="C90" s="598">
        <v>204.47507071026249</v>
      </c>
      <c r="D90" s="598">
        <v>338.40338037049258</v>
      </c>
      <c r="E90" s="598">
        <v>690.03965982476041</v>
      </c>
      <c r="F90" s="625">
        <v>381.33189625840282</v>
      </c>
      <c r="G90" s="570"/>
      <c r="H90" s="570"/>
      <c r="I90" s="570"/>
      <c r="J90" s="570"/>
      <c r="K90" s="570"/>
      <c r="L90" s="111"/>
      <c r="M90" s="111"/>
    </row>
    <row r="91" spans="1:13" x14ac:dyDescent="0.45">
      <c r="A91" s="626" t="s">
        <v>91</v>
      </c>
      <c r="B91" s="627">
        <v>-104.79823660182862</v>
      </c>
      <c r="C91" s="627">
        <v>-132.61608576513976</v>
      </c>
      <c r="D91" s="627">
        <v>-150.8723932046334</v>
      </c>
      <c r="E91" s="627">
        <v>-144.11596588230998</v>
      </c>
      <c r="F91" s="633">
        <v>-138.93716595561818</v>
      </c>
      <c r="G91" s="627"/>
      <c r="H91" s="627"/>
      <c r="I91" s="627"/>
      <c r="J91" s="627"/>
      <c r="K91" s="627"/>
      <c r="L91" s="106"/>
      <c r="M91" s="106"/>
    </row>
    <row r="92" spans="1:13" x14ac:dyDescent="0.45">
      <c r="A92" s="626" t="s">
        <v>92</v>
      </c>
      <c r="B92" s="617">
        <v>-0.42445102154835557</v>
      </c>
      <c r="C92" s="617">
        <v>-0.39341312644260007</v>
      </c>
      <c r="D92" s="617">
        <v>-0.30835860133072346</v>
      </c>
      <c r="E92" s="617">
        <v>-0.17276867941776508</v>
      </c>
      <c r="F92" s="629">
        <v>-0.26704867932059406</v>
      </c>
      <c r="G92" s="617"/>
      <c r="H92" s="617"/>
      <c r="I92" s="617"/>
      <c r="J92" s="617"/>
      <c r="K92" s="617"/>
      <c r="L92" s="106"/>
      <c r="M92" s="106"/>
    </row>
    <row r="93" spans="1:13" x14ac:dyDescent="0.45">
      <c r="A93" s="570"/>
      <c r="B93" s="580"/>
      <c r="C93" s="580"/>
      <c r="D93" s="580"/>
      <c r="E93" s="576"/>
      <c r="F93" s="570"/>
      <c r="G93" s="570"/>
      <c r="H93" s="570"/>
      <c r="I93" s="570"/>
      <c r="J93" s="570"/>
      <c r="K93" s="570"/>
      <c r="L93" s="106"/>
      <c r="M93" s="106"/>
    </row>
    <row r="94" spans="1:13" x14ac:dyDescent="0.45">
      <c r="A94" s="589" t="s">
        <v>93</v>
      </c>
      <c r="B94" s="590" t="s">
        <v>41</v>
      </c>
      <c r="C94" s="591" t="s">
        <v>42</v>
      </c>
      <c r="D94" s="591" t="s">
        <v>43</v>
      </c>
      <c r="E94" s="591" t="s">
        <v>98</v>
      </c>
      <c r="F94" s="591" t="s">
        <v>24</v>
      </c>
      <c r="G94" s="570"/>
      <c r="H94" s="570"/>
      <c r="I94" s="570"/>
      <c r="J94" s="570"/>
      <c r="K94" s="570"/>
      <c r="L94" s="106"/>
      <c r="M94" s="106"/>
    </row>
    <row r="95" spans="1:13" x14ac:dyDescent="0.45">
      <c r="A95" s="570" t="s">
        <v>94</v>
      </c>
      <c r="B95" s="572">
        <v>132.20378466493179</v>
      </c>
      <c r="C95" s="572">
        <v>579.46231429710883</v>
      </c>
      <c r="D95" s="572">
        <v>1636.4188869447059</v>
      </c>
      <c r="E95" s="572">
        <v>1221.8172284609725</v>
      </c>
      <c r="F95" s="621">
        <v>3569.9022143677194</v>
      </c>
      <c r="G95" s="570"/>
      <c r="H95" s="570"/>
      <c r="I95" s="570"/>
      <c r="J95" s="570"/>
      <c r="K95" s="570"/>
      <c r="L95" s="106"/>
      <c r="M95" s="106"/>
    </row>
    <row r="96" spans="1:13" x14ac:dyDescent="0.45">
      <c r="A96" s="570" t="s">
        <v>95</v>
      </c>
      <c r="B96" s="583">
        <v>6.1961222153451628E-3</v>
      </c>
      <c r="C96" s="583">
        <v>5.5284570362935763E-3</v>
      </c>
      <c r="D96" s="583">
        <v>1.502260481005226E-2</v>
      </c>
      <c r="E96" s="583">
        <v>2.8001030434687778E-2</v>
      </c>
      <c r="F96" s="623">
        <v>1.2808378595677516E-2</v>
      </c>
      <c r="G96" s="570"/>
      <c r="H96" s="570"/>
      <c r="I96" s="570"/>
      <c r="J96" s="570"/>
      <c r="K96" s="570"/>
      <c r="L96" s="106"/>
      <c r="M96" s="106"/>
    </row>
    <row r="97" spans="1:13" x14ac:dyDescent="0.45">
      <c r="A97" s="594" t="s">
        <v>27</v>
      </c>
      <c r="B97" s="594">
        <v>0</v>
      </c>
      <c r="C97" s="594">
        <v>0</v>
      </c>
      <c r="D97" s="594">
        <v>0</v>
      </c>
      <c r="E97" s="594">
        <v>0</v>
      </c>
      <c r="F97" s="624"/>
      <c r="G97" s="570"/>
      <c r="H97" s="570"/>
      <c r="I97" s="570"/>
      <c r="J97" s="570"/>
      <c r="K97" s="570"/>
      <c r="L97" s="106"/>
      <c r="M97" s="106"/>
    </row>
    <row r="98" spans="1:13" x14ac:dyDescent="0.45">
      <c r="A98" s="570" t="s">
        <v>96</v>
      </c>
      <c r="B98" s="572">
        <v>208.76876629295919</v>
      </c>
      <c r="C98" s="572">
        <v>233.16767732418199</v>
      </c>
      <c r="D98" s="572">
        <v>314.23902094318265</v>
      </c>
      <c r="E98" s="572">
        <v>131.16712600570958</v>
      </c>
      <c r="F98" s="574">
        <v>887.34259056603355</v>
      </c>
      <c r="G98" s="572"/>
      <c r="H98" s="575"/>
      <c r="I98" s="570"/>
      <c r="J98" s="570"/>
      <c r="K98" s="570"/>
      <c r="L98" s="106"/>
      <c r="M98" s="106"/>
    </row>
    <row r="99" spans="1:13" x14ac:dyDescent="0.45">
      <c r="A99" s="570" t="s">
        <v>97</v>
      </c>
      <c r="B99" s="583">
        <v>5.3718453086113817E-2</v>
      </c>
      <c r="C99" s="583">
        <v>2.9752626749739448E-2</v>
      </c>
      <c r="D99" s="583">
        <v>3.2367170131443836E-2</v>
      </c>
      <c r="E99" s="583">
        <v>2.1227204228276272E-2</v>
      </c>
      <c r="F99" s="631">
        <v>3.2137285522656329E-2</v>
      </c>
      <c r="G99" s="572"/>
      <c r="H99" s="575"/>
      <c r="I99" s="570"/>
      <c r="J99" s="570"/>
      <c r="K99" s="570"/>
      <c r="L99" s="106"/>
      <c r="M99" s="106"/>
    </row>
    <row r="100" spans="1:13" x14ac:dyDescent="0.45">
      <c r="A100" s="570"/>
      <c r="B100" s="570"/>
      <c r="C100" s="570"/>
      <c r="D100" s="572"/>
      <c r="E100" s="572"/>
      <c r="F100" s="572"/>
      <c r="G100" s="572"/>
      <c r="H100" s="572"/>
      <c r="I100" s="572"/>
      <c r="J100" s="575"/>
      <c r="K100" s="575"/>
      <c r="L100" s="106"/>
      <c r="M100" s="106"/>
    </row>
    <row r="101" spans="1:13" ht="14.65" thickBot="1" x14ac:dyDescent="0.5">
      <c r="A101" s="587" t="s">
        <v>99</v>
      </c>
      <c r="B101" s="587"/>
      <c r="C101" s="587"/>
      <c r="D101" s="587"/>
      <c r="E101" s="587"/>
      <c r="F101" s="587"/>
      <c r="G101" s="570"/>
      <c r="H101" s="570"/>
      <c r="I101" s="570"/>
      <c r="J101" s="570"/>
      <c r="K101" s="570"/>
      <c r="L101" s="106"/>
      <c r="M101" s="106"/>
    </row>
    <row r="102" spans="1:13" x14ac:dyDescent="0.45">
      <c r="A102" s="602"/>
      <c r="B102" s="602"/>
      <c r="C102" s="602"/>
      <c r="D102" s="602"/>
      <c r="E102" s="602"/>
      <c r="F102" s="602"/>
      <c r="G102" s="570"/>
      <c r="H102" s="570"/>
      <c r="I102" s="570"/>
      <c r="J102" s="570"/>
      <c r="K102" s="570"/>
      <c r="L102" s="106"/>
      <c r="M102" s="106"/>
    </row>
    <row r="103" spans="1:13" x14ac:dyDescent="0.45">
      <c r="A103" s="603" t="s">
        <v>100</v>
      </c>
      <c r="B103" s="590" t="s">
        <v>41</v>
      </c>
      <c r="C103" s="591" t="s">
        <v>42</v>
      </c>
      <c r="D103" s="591" t="s">
        <v>43</v>
      </c>
      <c r="E103" s="591" t="s">
        <v>98</v>
      </c>
      <c r="F103" s="604" t="s">
        <v>24</v>
      </c>
      <c r="G103" s="570"/>
      <c r="H103" s="570"/>
      <c r="I103" s="570"/>
      <c r="J103" s="570"/>
      <c r="K103" s="570"/>
      <c r="L103" s="106"/>
      <c r="M103" s="106"/>
    </row>
    <row r="104" spans="1:13" x14ac:dyDescent="0.45">
      <c r="A104" s="605" t="s">
        <v>15</v>
      </c>
      <c r="B104" s="584">
        <v>246.8098325433036</v>
      </c>
      <c r="C104" s="584">
        <v>3740.0419816805907</v>
      </c>
      <c r="D104" s="584">
        <v>4877.3121991497592</v>
      </c>
      <c r="E104" s="584">
        <v>4628.3888222356745</v>
      </c>
      <c r="F104" s="606">
        <v>13492.552835609327</v>
      </c>
      <c r="G104" s="570"/>
      <c r="H104" s="570"/>
      <c r="I104" s="570"/>
      <c r="J104" s="570"/>
      <c r="K104" s="570"/>
      <c r="L104" s="106"/>
      <c r="M104" s="106"/>
    </row>
    <row r="105" spans="1:13" x14ac:dyDescent="0.45">
      <c r="A105" s="605" t="s">
        <v>16</v>
      </c>
      <c r="B105" s="584">
        <v>7.9936662451659837</v>
      </c>
      <c r="C105" s="584">
        <v>3972.1451184624584</v>
      </c>
      <c r="D105" s="584">
        <v>5594.6392375790592</v>
      </c>
      <c r="E105" s="584">
        <v>4688.1016165996471</v>
      </c>
      <c r="F105" s="606">
        <v>14262.87963888633</v>
      </c>
      <c r="G105" s="570"/>
      <c r="H105" s="570"/>
      <c r="I105" s="570"/>
      <c r="J105" s="570"/>
      <c r="K105" s="570"/>
      <c r="L105" s="106"/>
      <c r="M105" s="106"/>
    </row>
    <row r="106" spans="1:13" x14ac:dyDescent="0.45">
      <c r="A106" s="605" t="s">
        <v>17</v>
      </c>
      <c r="B106" s="584">
        <v>40.73986221509189</v>
      </c>
      <c r="C106" s="584">
        <v>12885.677668295917</v>
      </c>
      <c r="D106" s="584">
        <v>15875.49513536343</v>
      </c>
      <c r="E106" s="584">
        <v>13272.812287177481</v>
      </c>
      <c r="F106" s="606">
        <v>42074.724953051918</v>
      </c>
      <c r="G106" s="570"/>
      <c r="H106" s="570"/>
      <c r="I106" s="570"/>
      <c r="J106" s="570"/>
      <c r="K106" s="570"/>
      <c r="L106" s="106"/>
      <c r="M106" s="106"/>
    </row>
    <row r="107" spans="1:13" x14ac:dyDescent="0.45">
      <c r="A107" s="605" t="s">
        <v>18</v>
      </c>
      <c r="B107" s="584">
        <v>97.687185572339644</v>
      </c>
      <c r="C107" s="584">
        <v>7768.2971930265639</v>
      </c>
      <c r="D107" s="584">
        <v>10310.636561682841</v>
      </c>
      <c r="E107" s="584">
        <v>9844.1115586629367</v>
      </c>
      <c r="F107" s="606">
        <v>28020.732498944679</v>
      </c>
      <c r="G107" s="570"/>
      <c r="H107" s="570"/>
      <c r="I107" s="570"/>
      <c r="J107" s="570"/>
      <c r="K107" s="570"/>
      <c r="L107" s="106"/>
      <c r="M107" s="106"/>
    </row>
    <row r="108" spans="1:13" x14ac:dyDescent="0.45">
      <c r="A108" s="605" t="s">
        <v>19</v>
      </c>
      <c r="B108" s="584">
        <v>114.63548937744739</v>
      </c>
      <c r="C108" s="584">
        <v>4638.7858111322175</v>
      </c>
      <c r="D108" s="584">
        <v>7211.2392787907029</v>
      </c>
      <c r="E108" s="584">
        <v>7315.5116165497648</v>
      </c>
      <c r="F108" s="606">
        <v>19280.172195850133</v>
      </c>
      <c r="G108" s="570"/>
      <c r="H108" s="570"/>
      <c r="I108" s="570"/>
      <c r="J108" s="570"/>
      <c r="K108" s="570"/>
      <c r="L108" s="106"/>
      <c r="M108" s="106"/>
    </row>
    <row r="109" spans="1:13" x14ac:dyDescent="0.45">
      <c r="A109" s="605" t="s">
        <v>20</v>
      </c>
      <c r="B109" s="584">
        <v>3682.5230020514618</v>
      </c>
      <c r="C109" s="584">
        <v>5143.6851411383886</v>
      </c>
      <c r="D109" s="584">
        <v>8581.3416810900944</v>
      </c>
      <c r="E109" s="584">
        <v>9588.5184363663084</v>
      </c>
      <c r="F109" s="606">
        <v>26996.068260646251</v>
      </c>
      <c r="G109" s="570"/>
      <c r="H109" s="570"/>
      <c r="I109" s="570"/>
      <c r="J109" s="570"/>
      <c r="K109" s="106"/>
      <c r="L109" s="106"/>
      <c r="M109" s="106"/>
    </row>
    <row r="110" spans="1:13" x14ac:dyDescent="0.45">
      <c r="A110" s="605" t="s">
        <v>21</v>
      </c>
      <c r="B110" s="584">
        <v>1957.1004726601577</v>
      </c>
      <c r="C110" s="584">
        <v>2765.2697245135942</v>
      </c>
      <c r="D110" s="584">
        <v>5347.3580344306029</v>
      </c>
      <c r="E110" s="584">
        <v>3829.449916428252</v>
      </c>
      <c r="F110" s="606">
        <v>13899.178148032606</v>
      </c>
      <c r="G110" s="570"/>
      <c r="H110" s="570"/>
      <c r="I110" s="570"/>
      <c r="J110" s="570"/>
      <c r="K110" s="106"/>
      <c r="L110" s="106"/>
      <c r="M110" s="106"/>
    </row>
    <row r="111" spans="1:13" x14ac:dyDescent="0.45">
      <c r="A111" s="605" t="s">
        <v>22</v>
      </c>
      <c r="B111" s="584">
        <v>715.49598689918082</v>
      </c>
      <c r="C111" s="584">
        <v>928.94684448249052</v>
      </c>
      <c r="D111" s="584">
        <v>1682.5590559500943</v>
      </c>
      <c r="E111" s="584">
        <v>1362.3827695751297</v>
      </c>
      <c r="F111" s="606">
        <v>4689.3846569068955</v>
      </c>
      <c r="G111" s="570"/>
      <c r="H111" s="570"/>
      <c r="I111" s="570"/>
      <c r="J111" s="570"/>
      <c r="K111" s="106"/>
      <c r="L111" s="106"/>
      <c r="M111" s="106"/>
    </row>
    <row r="112" spans="1:13" x14ac:dyDescent="0.45">
      <c r="A112" s="605" t="s">
        <v>101</v>
      </c>
      <c r="B112" s="584">
        <v>1234.9656760177459</v>
      </c>
      <c r="C112" s="584">
        <v>1477.8204782681441</v>
      </c>
      <c r="D112" s="584">
        <v>3040.5856855745187</v>
      </c>
      <c r="E112" s="584">
        <v>2325.0896986753633</v>
      </c>
      <c r="F112" s="606">
        <v>8078.461538535772</v>
      </c>
      <c r="G112" s="570"/>
      <c r="H112" s="570"/>
      <c r="I112" s="570"/>
      <c r="J112" s="570"/>
      <c r="K112" s="106"/>
      <c r="L112" s="106"/>
      <c r="M112" s="106"/>
    </row>
    <row r="113" spans="1:13" ht="14.65" thickBot="1" x14ac:dyDescent="0.5">
      <c r="A113" s="607" t="s">
        <v>102</v>
      </c>
      <c r="B113" s="585">
        <v>7477.5925816944246</v>
      </c>
      <c r="C113" s="585">
        <v>8128.8968809736771</v>
      </c>
      <c r="D113" s="585">
        <v>14665.897655958766</v>
      </c>
      <c r="E113" s="585">
        <v>12858.099576426654</v>
      </c>
      <c r="F113" s="606">
        <v>43130.486695053522</v>
      </c>
      <c r="G113" s="570"/>
      <c r="H113" s="570"/>
      <c r="I113" s="570"/>
      <c r="J113" s="570"/>
      <c r="K113" s="106"/>
      <c r="L113" s="106"/>
      <c r="M113" s="106"/>
    </row>
    <row r="114" spans="1:13" ht="14.65" thickTop="1" x14ac:dyDescent="0.45">
      <c r="A114" s="608" t="s">
        <v>24</v>
      </c>
      <c r="B114" s="609">
        <v>15575.54375527632</v>
      </c>
      <c r="C114" s="609">
        <v>51449.56684197404</v>
      </c>
      <c r="D114" s="609">
        <v>77187.064525569862</v>
      </c>
      <c r="E114" s="609">
        <v>69712.466298697211</v>
      </c>
      <c r="F114" s="609">
        <v>213924.64142151742</v>
      </c>
      <c r="G114" s="570"/>
      <c r="H114" s="570"/>
      <c r="I114" s="570"/>
      <c r="J114" s="570"/>
      <c r="K114" s="106"/>
      <c r="L114" s="106"/>
      <c r="M114" s="106"/>
    </row>
    <row r="115" spans="1:13" x14ac:dyDescent="0.45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</row>
    <row r="116" spans="1:13" ht="14.65" thickBot="1" x14ac:dyDescent="0.5">
      <c r="A116" s="587" t="s">
        <v>103</v>
      </c>
      <c r="B116" s="587"/>
      <c r="C116" s="587"/>
      <c r="D116" s="587"/>
      <c r="E116" s="587"/>
      <c r="F116" s="587"/>
      <c r="G116" s="587"/>
      <c r="H116" s="587"/>
      <c r="I116" s="587"/>
      <c r="J116" s="587"/>
      <c r="K116" s="106"/>
      <c r="L116" s="106"/>
      <c r="M116" s="106"/>
    </row>
    <row r="117" spans="1:13" x14ac:dyDescent="0.45">
      <c r="A117" s="570"/>
      <c r="B117" s="570"/>
      <c r="C117" s="570"/>
      <c r="D117" s="570"/>
      <c r="E117" s="570"/>
      <c r="F117" s="581"/>
      <c r="G117" s="570"/>
      <c r="H117" s="570"/>
      <c r="I117" s="570"/>
      <c r="J117" s="570"/>
      <c r="K117" s="106"/>
      <c r="L117" s="106"/>
      <c r="M117" s="106"/>
    </row>
    <row r="118" spans="1:13" ht="85.5" x14ac:dyDescent="0.45">
      <c r="A118" s="590" t="s">
        <v>104</v>
      </c>
      <c r="B118" s="590" t="s">
        <v>105</v>
      </c>
      <c r="C118" s="591" t="s">
        <v>106</v>
      </c>
      <c r="D118" s="591" t="s">
        <v>107</v>
      </c>
      <c r="E118" s="591" t="s">
        <v>108</v>
      </c>
      <c r="F118" s="604" t="s">
        <v>109</v>
      </c>
      <c r="G118" s="590" t="s">
        <v>110</v>
      </c>
      <c r="H118" s="591" t="s">
        <v>111</v>
      </c>
      <c r="I118" s="591" t="s">
        <v>112</v>
      </c>
      <c r="J118" s="591" t="s">
        <v>113</v>
      </c>
      <c r="K118" s="106"/>
      <c r="L118" s="106"/>
      <c r="M118" s="106"/>
    </row>
    <row r="119" spans="1:13" x14ac:dyDescent="0.45">
      <c r="A119" s="570" t="s">
        <v>114</v>
      </c>
      <c r="B119" s="572">
        <v>0</v>
      </c>
      <c r="C119" s="572">
        <v>0</v>
      </c>
      <c r="D119" s="583">
        <v>0</v>
      </c>
      <c r="E119" s="572">
        <v>0</v>
      </c>
      <c r="F119" s="572">
        <v>0</v>
      </c>
      <c r="G119" s="583">
        <v>0</v>
      </c>
      <c r="H119" s="572">
        <v>0</v>
      </c>
      <c r="I119" s="572">
        <v>0</v>
      </c>
      <c r="J119" s="583">
        <v>0</v>
      </c>
      <c r="K119" s="106"/>
      <c r="L119" s="106"/>
      <c r="M119" s="106"/>
    </row>
    <row r="120" spans="1:13" x14ac:dyDescent="0.45">
      <c r="A120" s="570" t="s">
        <v>115</v>
      </c>
      <c r="B120" s="572">
        <v>60515.303609140021</v>
      </c>
      <c r="C120" s="572">
        <v>0</v>
      </c>
      <c r="D120" s="583">
        <v>0</v>
      </c>
      <c r="E120" s="572">
        <v>32544.978365279356</v>
      </c>
      <c r="F120" s="572">
        <v>1031.0301967801156</v>
      </c>
      <c r="G120" s="583">
        <v>3.1680162303628114E-2</v>
      </c>
      <c r="H120" s="572">
        <v>8554.0524402102237</v>
      </c>
      <c r="I120" s="572">
        <v>281.66807329260308</v>
      </c>
      <c r="J120" s="583">
        <v>3.2928027418742456E-2</v>
      </c>
      <c r="K120" s="106"/>
      <c r="L120" s="106"/>
      <c r="M120" s="106"/>
    </row>
    <row r="121" spans="1:13" ht="14.65" thickBot="1" x14ac:dyDescent="0.5">
      <c r="A121" s="570" t="s">
        <v>116</v>
      </c>
      <c r="B121" s="572">
        <v>113100.68441904892</v>
      </c>
      <c r="C121" s="572">
        <v>0</v>
      </c>
      <c r="D121" s="583">
        <v>0</v>
      </c>
      <c r="E121" s="572">
        <v>72555.20269077456</v>
      </c>
      <c r="F121" s="572">
        <v>2538.8720175876028</v>
      </c>
      <c r="G121" s="583">
        <v>3.4992280683276512E-2</v>
      </c>
      <c r="H121" s="572">
        <v>19056.947559792068</v>
      </c>
      <c r="I121" s="572">
        <v>605.67451727343234</v>
      </c>
      <c r="J121" s="583">
        <v>3.1782346851356974E-2</v>
      </c>
      <c r="K121" s="106"/>
      <c r="L121" s="106"/>
      <c r="M121" s="106"/>
    </row>
    <row r="122" spans="1:13" ht="14.65" thickTop="1" x14ac:dyDescent="0.45">
      <c r="A122" s="608" t="s">
        <v>24</v>
      </c>
      <c r="B122" s="609">
        <v>173615.98802818893</v>
      </c>
      <c r="C122" s="609">
        <v>0</v>
      </c>
      <c r="D122" s="634">
        <v>0</v>
      </c>
      <c r="E122" s="609">
        <v>105100.18105605392</v>
      </c>
      <c r="F122" s="609">
        <v>3569.9022143677184</v>
      </c>
      <c r="G122" s="634">
        <v>3.3966660937184819E-2</v>
      </c>
      <c r="H122" s="609">
        <v>27611.000000002292</v>
      </c>
      <c r="I122" s="609">
        <v>887.34259056603537</v>
      </c>
      <c r="J122" s="634">
        <v>3.2137285522652631E-2</v>
      </c>
      <c r="K122" s="106"/>
      <c r="L122" s="106"/>
      <c r="M122" s="106"/>
    </row>
    <row r="123" spans="1:13" x14ac:dyDescent="0.45">
      <c r="A123" s="570"/>
      <c r="B123" s="570"/>
      <c r="C123" s="570"/>
      <c r="D123" s="570"/>
      <c r="E123" s="570"/>
      <c r="F123" s="570"/>
      <c r="G123" s="570"/>
      <c r="H123" s="570"/>
      <c r="I123" s="572"/>
      <c r="J123" s="572"/>
      <c r="K123" s="106"/>
      <c r="L123" s="106"/>
      <c r="M123" s="106"/>
    </row>
    <row r="124" spans="1:13" ht="85.5" x14ac:dyDescent="0.45">
      <c r="A124" s="590" t="s">
        <v>117</v>
      </c>
      <c r="B124" s="590" t="s">
        <v>105</v>
      </c>
      <c r="C124" s="591" t="s">
        <v>106</v>
      </c>
      <c r="D124" s="591" t="s">
        <v>107</v>
      </c>
      <c r="E124" s="591" t="s">
        <v>108</v>
      </c>
      <c r="F124" s="604" t="s">
        <v>109</v>
      </c>
      <c r="G124" s="590" t="s">
        <v>110</v>
      </c>
      <c r="H124" s="591" t="s">
        <v>111</v>
      </c>
      <c r="I124" s="591" t="s">
        <v>112</v>
      </c>
      <c r="J124" s="591" t="s">
        <v>113</v>
      </c>
      <c r="K124" s="106"/>
      <c r="L124" s="106"/>
      <c r="M124" s="106"/>
    </row>
    <row r="125" spans="1:13" x14ac:dyDescent="0.45">
      <c r="A125" s="570" t="s">
        <v>118</v>
      </c>
      <c r="B125" s="572">
        <v>1358.2761551020142</v>
      </c>
      <c r="C125" s="572">
        <v>0</v>
      </c>
      <c r="D125" s="583">
        <v>0</v>
      </c>
      <c r="E125" s="572">
        <v>956.94547963992318</v>
      </c>
      <c r="F125" s="572">
        <v>26.611488455996376</v>
      </c>
      <c r="G125" s="583">
        <v>2.7808782237008604E-2</v>
      </c>
      <c r="H125" s="572">
        <v>257.10545598140953</v>
      </c>
      <c r="I125" s="572">
        <v>6.4172982845226985</v>
      </c>
      <c r="J125" s="583">
        <v>2.4959790370946904E-2</v>
      </c>
      <c r="K125" s="106"/>
      <c r="L125" s="106"/>
      <c r="M125" s="106"/>
    </row>
    <row r="126" spans="1:13" x14ac:dyDescent="0.45">
      <c r="A126" s="570" t="s">
        <v>119</v>
      </c>
      <c r="B126" s="572">
        <v>6645.5131922373066</v>
      </c>
      <c r="C126" s="572">
        <v>0</v>
      </c>
      <c r="D126" s="583">
        <v>0</v>
      </c>
      <c r="E126" s="572">
        <v>2632.8684227789258</v>
      </c>
      <c r="F126" s="572">
        <v>72.07009909380389</v>
      </c>
      <c r="G126" s="583">
        <v>2.7373224757557664E-2</v>
      </c>
      <c r="H126" s="572">
        <v>591.44215530153076</v>
      </c>
      <c r="I126" s="572">
        <v>20.871822642272644</v>
      </c>
      <c r="J126" s="583">
        <v>3.5289710845233392E-2</v>
      </c>
      <c r="K126" s="106"/>
      <c r="L126" s="106"/>
      <c r="M126" s="106"/>
    </row>
    <row r="127" spans="1:13" x14ac:dyDescent="0.45">
      <c r="A127" s="570" t="s">
        <v>120</v>
      </c>
      <c r="B127" s="572">
        <v>3807.2466993337425</v>
      </c>
      <c r="C127" s="572">
        <v>0</v>
      </c>
      <c r="D127" s="583">
        <v>0</v>
      </c>
      <c r="E127" s="572">
        <v>1680.6943938103097</v>
      </c>
      <c r="F127" s="572">
        <v>39.375084405090028</v>
      </c>
      <c r="G127" s="583">
        <v>2.3427866809160112E-2</v>
      </c>
      <c r="H127" s="572">
        <v>414.50176002084066</v>
      </c>
      <c r="I127" s="572">
        <v>10.883325943800756</v>
      </c>
      <c r="J127" s="583">
        <v>2.6256404660992404E-2</v>
      </c>
      <c r="K127" s="106"/>
      <c r="L127" s="106"/>
      <c r="M127" s="106"/>
    </row>
    <row r="128" spans="1:13" x14ac:dyDescent="0.45">
      <c r="A128" s="570" t="s">
        <v>121</v>
      </c>
      <c r="B128" s="572">
        <v>557.80620157543433</v>
      </c>
      <c r="C128" s="572">
        <v>0</v>
      </c>
      <c r="D128" s="583">
        <v>0</v>
      </c>
      <c r="E128" s="572">
        <v>181.75263406590744</v>
      </c>
      <c r="F128" s="572">
        <v>7.8998860652143845</v>
      </c>
      <c r="G128" s="583">
        <v>4.3465043055990672E-2</v>
      </c>
      <c r="H128" s="572">
        <v>44.898070502560145</v>
      </c>
      <c r="I128" s="572">
        <v>2.4057721588094996</v>
      </c>
      <c r="J128" s="583">
        <v>5.3582974321186458E-2</v>
      </c>
      <c r="K128" s="106"/>
      <c r="L128" s="106"/>
      <c r="M128" s="106"/>
    </row>
    <row r="129" spans="1:13" x14ac:dyDescent="0.45">
      <c r="A129" s="570" t="s">
        <v>122</v>
      </c>
      <c r="B129" s="572">
        <v>7665.1964711879436</v>
      </c>
      <c r="C129" s="572">
        <v>0</v>
      </c>
      <c r="D129" s="583">
        <v>0</v>
      </c>
      <c r="E129" s="572">
        <v>2942.7572091502157</v>
      </c>
      <c r="F129" s="572">
        <v>91.493441085067019</v>
      </c>
      <c r="G129" s="583">
        <v>3.1091060044157605E-2</v>
      </c>
      <c r="H129" s="572">
        <v>744.51101905177518</v>
      </c>
      <c r="I129" s="572">
        <v>26.492275626967018</v>
      </c>
      <c r="J129" s="583">
        <v>3.5583456723996022E-2</v>
      </c>
      <c r="K129" s="106"/>
      <c r="L129" s="106"/>
      <c r="M129" s="106"/>
    </row>
    <row r="130" spans="1:13" x14ac:dyDescent="0.45">
      <c r="A130" s="570" t="s">
        <v>123</v>
      </c>
      <c r="B130" s="572">
        <v>2800.7353581546931</v>
      </c>
      <c r="C130" s="572">
        <v>0</v>
      </c>
      <c r="D130" s="583">
        <v>0</v>
      </c>
      <c r="E130" s="572">
        <v>939.17187099472858</v>
      </c>
      <c r="F130" s="572">
        <v>36.306404699425556</v>
      </c>
      <c r="G130" s="583">
        <v>3.8657891937256855E-2</v>
      </c>
      <c r="H130" s="572">
        <v>240.8482579519326</v>
      </c>
      <c r="I130" s="572">
        <v>8.8874185595548454</v>
      </c>
      <c r="J130" s="583">
        <v>3.6900489275403257E-2</v>
      </c>
      <c r="K130" s="106"/>
      <c r="L130" s="106"/>
      <c r="M130" s="106"/>
    </row>
    <row r="131" spans="1:13" x14ac:dyDescent="0.45">
      <c r="A131" s="570" t="s">
        <v>124</v>
      </c>
      <c r="B131" s="572">
        <v>59.730457986050688</v>
      </c>
      <c r="C131" s="572">
        <v>0</v>
      </c>
      <c r="D131" s="583">
        <v>0</v>
      </c>
      <c r="E131" s="572">
        <v>49.560265869450518</v>
      </c>
      <c r="F131" s="572">
        <v>1.7485638136449639</v>
      </c>
      <c r="G131" s="583">
        <v>3.5281566451861944E-2</v>
      </c>
      <c r="H131" s="572">
        <v>12.196293449299459</v>
      </c>
      <c r="I131" s="572">
        <v>0.68028743908530931</v>
      </c>
      <c r="J131" s="583">
        <v>5.5778211791418009E-2</v>
      </c>
      <c r="K131" s="106"/>
      <c r="L131" s="106"/>
      <c r="M131" s="106"/>
    </row>
    <row r="132" spans="1:13" x14ac:dyDescent="0.45">
      <c r="A132" s="570" t="s">
        <v>125</v>
      </c>
      <c r="B132" s="572">
        <v>151.18058491398179</v>
      </c>
      <c r="C132" s="572">
        <v>0</v>
      </c>
      <c r="D132" s="583">
        <v>0</v>
      </c>
      <c r="E132" s="572">
        <v>144.21669671378271</v>
      </c>
      <c r="F132" s="572">
        <v>4.0126220980032725</v>
      </c>
      <c r="G132" s="583">
        <v>2.7823561275757528E-2</v>
      </c>
      <c r="H132" s="572">
        <v>34.330287685137328</v>
      </c>
      <c r="I132" s="572">
        <v>1.2648623257475513</v>
      </c>
      <c r="J132" s="583">
        <v>3.6843918622189421E-2</v>
      </c>
      <c r="K132" s="106"/>
      <c r="L132" s="106"/>
      <c r="M132" s="106"/>
    </row>
    <row r="133" spans="1:13" x14ac:dyDescent="0.45">
      <c r="A133" s="570" t="s">
        <v>126</v>
      </c>
      <c r="B133" s="572">
        <v>654.75945464121878</v>
      </c>
      <c r="C133" s="572">
        <v>0</v>
      </c>
      <c r="D133" s="583">
        <v>0</v>
      </c>
      <c r="E133" s="572">
        <v>766.22158289543779</v>
      </c>
      <c r="F133" s="572">
        <v>33.483350969389662</v>
      </c>
      <c r="G133" s="583">
        <v>4.3699305418755031E-2</v>
      </c>
      <c r="H133" s="572">
        <v>177.86139376074888</v>
      </c>
      <c r="I133" s="572">
        <v>7.0267021223650108</v>
      </c>
      <c r="J133" s="583">
        <v>3.9506617899424612E-2</v>
      </c>
      <c r="K133" s="106"/>
      <c r="L133" s="106"/>
      <c r="M133" s="106"/>
    </row>
    <row r="134" spans="1:13" x14ac:dyDescent="0.45">
      <c r="A134" s="570" t="s">
        <v>127</v>
      </c>
      <c r="B134" s="572">
        <v>2827.932733948574</v>
      </c>
      <c r="C134" s="572">
        <v>0</v>
      </c>
      <c r="D134" s="583">
        <v>0</v>
      </c>
      <c r="E134" s="572">
        <v>1696.2918592508061</v>
      </c>
      <c r="F134" s="572">
        <v>51.519928851802305</v>
      </c>
      <c r="G134" s="583">
        <v>3.0372089903536348E-2</v>
      </c>
      <c r="H134" s="572">
        <v>362.43303634411194</v>
      </c>
      <c r="I134" s="572">
        <v>11.698195860854357</v>
      </c>
      <c r="J134" s="583">
        <v>3.2276847549149765E-2</v>
      </c>
      <c r="K134" s="106"/>
      <c r="L134" s="106"/>
      <c r="M134" s="106"/>
    </row>
    <row r="135" spans="1:13" x14ac:dyDescent="0.45">
      <c r="A135" s="570" t="s">
        <v>128</v>
      </c>
      <c r="B135" s="572">
        <v>161.28549924903643</v>
      </c>
      <c r="C135" s="572">
        <v>0</v>
      </c>
      <c r="D135" s="583">
        <v>0</v>
      </c>
      <c r="E135" s="572">
        <v>52.180048622567305</v>
      </c>
      <c r="F135" s="572">
        <v>2.855360265006829</v>
      </c>
      <c r="G135" s="583">
        <v>5.4721303264020277E-2</v>
      </c>
      <c r="H135" s="572">
        <v>20.112332266845176</v>
      </c>
      <c r="I135" s="572">
        <v>0.99022089460937368</v>
      </c>
      <c r="J135" s="583">
        <v>4.9234513505016786E-2</v>
      </c>
      <c r="K135" s="106"/>
      <c r="L135" s="106"/>
      <c r="M135" s="106"/>
    </row>
    <row r="136" spans="1:13" x14ac:dyDescent="0.45">
      <c r="A136" s="570" t="s">
        <v>129</v>
      </c>
      <c r="B136" s="572">
        <v>7836.6486925997397</v>
      </c>
      <c r="C136" s="572">
        <v>0</v>
      </c>
      <c r="D136" s="583">
        <v>0</v>
      </c>
      <c r="E136" s="572">
        <v>737.95620301048211</v>
      </c>
      <c r="F136" s="572">
        <v>21.204729753307809</v>
      </c>
      <c r="G136" s="583">
        <v>2.8734401400521341E-2</v>
      </c>
      <c r="H136" s="572">
        <v>219.8771118775467</v>
      </c>
      <c r="I136" s="572">
        <v>5.9441908674451813</v>
      </c>
      <c r="J136" s="583">
        <v>2.7034150197295669E-2</v>
      </c>
      <c r="K136" s="106"/>
      <c r="L136" s="106"/>
      <c r="M136" s="106"/>
    </row>
    <row r="137" spans="1:13" x14ac:dyDescent="0.45">
      <c r="A137" s="570" t="s">
        <v>130</v>
      </c>
      <c r="B137" s="572">
        <v>10182.011798729949</v>
      </c>
      <c r="C137" s="572">
        <v>0</v>
      </c>
      <c r="D137" s="583">
        <v>0</v>
      </c>
      <c r="E137" s="572">
        <v>2776.0483661160988</v>
      </c>
      <c r="F137" s="572">
        <v>66.866548322529951</v>
      </c>
      <c r="G137" s="583">
        <v>2.4086953649183462E-2</v>
      </c>
      <c r="H137" s="572">
        <v>715.80540919148552</v>
      </c>
      <c r="I137" s="572">
        <v>24.729272744255212</v>
      </c>
      <c r="J137" s="583">
        <v>3.4547479561781114E-2</v>
      </c>
      <c r="K137" s="106"/>
      <c r="L137" s="106"/>
      <c r="M137" s="106"/>
    </row>
    <row r="138" spans="1:13" x14ac:dyDescent="0.45">
      <c r="A138" s="570" t="s">
        <v>131</v>
      </c>
      <c r="B138" s="572">
        <v>70.726212482649032</v>
      </c>
      <c r="C138" s="572">
        <v>0</v>
      </c>
      <c r="D138" s="583">
        <v>0</v>
      </c>
      <c r="E138" s="572">
        <v>13.437668690410016</v>
      </c>
      <c r="F138" s="572">
        <v>0</v>
      </c>
      <c r="G138" s="583">
        <v>0</v>
      </c>
      <c r="H138" s="572">
        <v>5.063680660464569</v>
      </c>
      <c r="I138" s="572">
        <v>0</v>
      </c>
      <c r="J138" s="583">
        <v>0</v>
      </c>
      <c r="K138" s="106"/>
      <c r="L138" s="106"/>
      <c r="M138" s="106"/>
    </row>
    <row r="139" spans="1:13" x14ac:dyDescent="0.45">
      <c r="A139" s="570" t="s">
        <v>132</v>
      </c>
      <c r="B139" s="572">
        <v>507.96944787273736</v>
      </c>
      <c r="C139" s="572">
        <v>0</v>
      </c>
      <c r="D139" s="583">
        <v>0</v>
      </c>
      <c r="E139" s="572">
        <v>301.51136910863909</v>
      </c>
      <c r="F139" s="572">
        <v>5.7449362490264821</v>
      </c>
      <c r="G139" s="583">
        <v>1.9053796432321246E-2</v>
      </c>
      <c r="H139" s="572">
        <v>68.454595013701663</v>
      </c>
      <c r="I139" s="572">
        <v>1.4527692809609609</v>
      </c>
      <c r="J139" s="583">
        <v>2.1222377850167385E-2</v>
      </c>
      <c r="K139" s="106"/>
      <c r="L139" s="106"/>
      <c r="M139" s="106"/>
    </row>
    <row r="140" spans="1:13" x14ac:dyDescent="0.45">
      <c r="A140" s="570" t="s">
        <v>133</v>
      </c>
      <c r="B140" s="572">
        <v>42015.189098447256</v>
      </c>
      <c r="C140" s="572">
        <v>0</v>
      </c>
      <c r="D140" s="583">
        <v>0</v>
      </c>
      <c r="E140" s="572">
        <v>25591.40267184336</v>
      </c>
      <c r="F140" s="572">
        <v>921.29671399283291</v>
      </c>
      <c r="G140" s="583">
        <v>3.6000242964660895E-2</v>
      </c>
      <c r="H140" s="572">
        <v>6737.1297962395065</v>
      </c>
      <c r="I140" s="572">
        <v>230.6030555296125</v>
      </c>
      <c r="J140" s="583">
        <v>3.4228679349228096E-2</v>
      </c>
      <c r="K140" s="106"/>
      <c r="L140" s="106"/>
      <c r="M140" s="106"/>
    </row>
    <row r="141" spans="1:13" x14ac:dyDescent="0.45">
      <c r="A141" s="570" t="s">
        <v>134</v>
      </c>
      <c r="B141" s="572">
        <v>9014.3019909733266</v>
      </c>
      <c r="C141" s="572">
        <v>0</v>
      </c>
      <c r="D141" s="583">
        <v>0</v>
      </c>
      <c r="E141" s="572">
        <v>1942.1803247395767</v>
      </c>
      <c r="F141" s="572">
        <v>53.096157271226545</v>
      </c>
      <c r="G141" s="583">
        <v>2.7338428154628797E-2</v>
      </c>
      <c r="H141" s="572">
        <v>435.35455347116095</v>
      </c>
      <c r="I141" s="572">
        <v>14.958846617425989</v>
      </c>
      <c r="J141" s="583">
        <v>3.4360147374493701E-2</v>
      </c>
      <c r="K141" s="106"/>
      <c r="L141" s="106"/>
      <c r="M141" s="106"/>
    </row>
    <row r="142" spans="1:13" ht="14.65" thickBot="1" x14ac:dyDescent="0.5">
      <c r="A142" s="570" t="s">
        <v>135</v>
      </c>
      <c r="B142" s="572">
        <v>77299.477978749623</v>
      </c>
      <c r="C142" s="572">
        <v>0</v>
      </c>
      <c r="D142" s="583">
        <v>0</v>
      </c>
      <c r="E142" s="572">
        <v>61694.983988754408</v>
      </c>
      <c r="F142" s="572">
        <v>2134.3168989763508</v>
      </c>
      <c r="G142" s="583">
        <v>3.4594658446874517E-2</v>
      </c>
      <c r="H142" s="572">
        <v>16529.074791231513</v>
      </c>
      <c r="I142" s="572">
        <v>512.03627366774219</v>
      </c>
      <c r="J142" s="583">
        <v>3.0977914985258075E-2</v>
      </c>
      <c r="K142" s="106"/>
      <c r="L142" s="106"/>
      <c r="M142" s="106"/>
    </row>
    <row r="143" spans="1:13" ht="14.65" thickTop="1" x14ac:dyDescent="0.45">
      <c r="A143" s="608" t="s">
        <v>24</v>
      </c>
      <c r="B143" s="609">
        <v>173615.98802818527</v>
      </c>
      <c r="C143" s="609">
        <v>0</v>
      </c>
      <c r="D143" s="634">
        <v>0</v>
      </c>
      <c r="E143" s="609">
        <v>105100.18105605504</v>
      </c>
      <c r="F143" s="609">
        <v>3569.9022143677184</v>
      </c>
      <c r="G143" s="634">
        <v>3.3966660937184458E-2</v>
      </c>
      <c r="H143" s="609">
        <v>27611.000000001572</v>
      </c>
      <c r="I143" s="609">
        <v>887.34259056603105</v>
      </c>
      <c r="J143" s="634">
        <v>3.2137285522653311E-2</v>
      </c>
      <c r="K143" s="106"/>
      <c r="L143" s="106"/>
      <c r="M143" s="106"/>
    </row>
  </sheetData>
  <sheetProtection algorithmName="SHA-512" hashValue="z8gq3Z6KqcISEF2zyQUXL62P1dtPolzRFQGMmwaCgtjaAVnO7KXhTrtmLY0cnHjICFgsCvd/5PeymomozuHx+g==" saltValue="kWIDxF+6409NvwAOOO2MbQ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789B-6FB1-47E9-A082-272E286D279F}">
  <sheetPr>
    <tabColor theme="7" tint="0.59999389629810485"/>
  </sheetPr>
  <dimension ref="A1:M143"/>
  <sheetViews>
    <sheetView topLeftCell="A34" workbookViewId="0">
      <selection activeCell="D12" sqref="D12"/>
    </sheetView>
  </sheetViews>
  <sheetFormatPr defaultRowHeight="14.25" x14ac:dyDescent="0.45"/>
  <cols>
    <col min="1" max="1" width="63.86328125" customWidth="1"/>
    <col min="2" max="2" width="16.9296875" customWidth="1"/>
    <col min="3" max="3" width="15.33203125" customWidth="1"/>
    <col min="4" max="4" width="13.06640625" customWidth="1"/>
    <col min="5" max="5" width="13.46484375" customWidth="1"/>
    <col min="6" max="6" width="14.1328125" customWidth="1"/>
    <col min="8" max="8" width="12.265625" customWidth="1"/>
    <col min="9" max="9" width="11.73046875" customWidth="1"/>
  </cols>
  <sheetData>
    <row r="1" spans="1:13" s="106" customFormat="1" ht="14.65" thickBot="1" x14ac:dyDescent="0.5">
      <c r="B1" s="163" t="s">
        <v>160</v>
      </c>
      <c r="C1" s="164"/>
      <c r="D1" s="169" t="s">
        <v>141</v>
      </c>
      <c r="E1" s="169"/>
    </row>
    <row r="2" spans="1:13" s="106" customFormat="1" ht="28.9" thickBot="1" x14ac:dyDescent="0.5">
      <c r="B2" s="165" t="s">
        <v>142</v>
      </c>
      <c r="C2" s="165" t="s">
        <v>143</v>
      </c>
      <c r="D2" s="166" t="s">
        <v>161</v>
      </c>
      <c r="E2" s="166" t="s">
        <v>162</v>
      </c>
    </row>
    <row r="3" spans="1:13" s="106" customFormat="1" x14ac:dyDescent="0.45">
      <c r="B3" s="142" t="s">
        <v>147</v>
      </c>
      <c r="C3" s="142">
        <v>1.39</v>
      </c>
      <c r="D3" s="153">
        <v>90</v>
      </c>
      <c r="E3" s="153">
        <v>90</v>
      </c>
    </row>
    <row r="4" spans="1:13" s="106" customFormat="1" x14ac:dyDescent="0.45">
      <c r="B4" s="142" t="s">
        <v>148</v>
      </c>
      <c r="C4" s="142">
        <v>1.5</v>
      </c>
      <c r="D4" s="153">
        <v>90</v>
      </c>
      <c r="E4" s="153">
        <v>90</v>
      </c>
    </row>
    <row r="5" spans="1:13" s="106" customFormat="1" x14ac:dyDescent="0.45">
      <c r="B5" s="142" t="s">
        <v>149</v>
      </c>
      <c r="C5" s="142">
        <v>2</v>
      </c>
      <c r="D5" s="153">
        <v>90</v>
      </c>
      <c r="E5" s="153">
        <v>90</v>
      </c>
    </row>
    <row r="6" spans="1:13" s="106" customFormat="1" x14ac:dyDescent="0.45">
      <c r="B6" s="142" t="s">
        <v>150</v>
      </c>
      <c r="C6" s="142">
        <v>2.5</v>
      </c>
      <c r="D6" s="153">
        <v>90</v>
      </c>
      <c r="E6" s="153">
        <v>90</v>
      </c>
    </row>
    <row r="7" spans="1:13" s="106" customFormat="1" x14ac:dyDescent="0.45">
      <c r="B7" s="142" t="s">
        <v>151</v>
      </c>
      <c r="C7" s="142">
        <v>3</v>
      </c>
      <c r="D7" s="153">
        <v>90</v>
      </c>
      <c r="E7" s="153">
        <v>90</v>
      </c>
    </row>
    <row r="8" spans="1:13" s="106" customFormat="1" x14ac:dyDescent="0.45">
      <c r="B8" s="142" t="s">
        <v>152</v>
      </c>
      <c r="C8" s="142">
        <v>4</v>
      </c>
      <c r="D8" s="153">
        <v>90</v>
      </c>
      <c r="E8" s="153">
        <v>90</v>
      </c>
    </row>
    <row r="9" spans="1:13" s="106" customFormat="1" x14ac:dyDescent="0.45">
      <c r="B9" s="142" t="s">
        <v>153</v>
      </c>
      <c r="C9" s="142">
        <v>5</v>
      </c>
      <c r="D9" s="153">
        <v>90</v>
      </c>
      <c r="E9" s="153">
        <v>90</v>
      </c>
    </row>
    <row r="10" spans="1:13" s="106" customFormat="1" x14ac:dyDescent="0.45">
      <c r="B10" s="167" t="s">
        <v>155</v>
      </c>
      <c r="C10" s="167">
        <v>6</v>
      </c>
      <c r="D10" s="170">
        <v>0</v>
      </c>
      <c r="E10" s="170">
        <v>0</v>
      </c>
    </row>
    <row r="11" spans="1:13" s="106" customFormat="1" ht="14.65" thickBot="1" x14ac:dyDescent="0.5">
      <c r="B11" s="168" t="s">
        <v>156</v>
      </c>
      <c r="C11" s="168" t="s">
        <v>156</v>
      </c>
      <c r="D11" s="171">
        <v>0</v>
      </c>
      <c r="E11" s="171">
        <v>0</v>
      </c>
    </row>
    <row r="12" spans="1:13" s="106" customFormat="1" x14ac:dyDescent="0.45"/>
    <row r="13" spans="1:13" ht="15.75" x14ac:dyDescent="0.5">
      <c r="A13" s="642" t="s">
        <v>8</v>
      </c>
      <c r="B13" s="642"/>
      <c r="C13" s="635"/>
      <c r="D13" s="635"/>
      <c r="E13" s="635"/>
      <c r="F13" s="635"/>
      <c r="G13" s="635"/>
      <c r="H13" s="635"/>
      <c r="I13" s="635"/>
      <c r="J13" s="635"/>
      <c r="K13" s="635"/>
      <c r="L13" s="635"/>
      <c r="M13" s="635"/>
    </row>
    <row r="14" spans="1:13" x14ac:dyDescent="0.45">
      <c r="A14" s="636" t="s">
        <v>9</v>
      </c>
      <c r="B14" s="638"/>
      <c r="C14" s="635"/>
      <c r="D14" s="635"/>
      <c r="E14" s="635"/>
      <c r="F14" s="635"/>
      <c r="G14" s="635"/>
      <c r="H14" s="635"/>
      <c r="I14" s="635"/>
      <c r="J14" s="635"/>
      <c r="K14" s="635"/>
      <c r="L14" s="635"/>
      <c r="M14" s="635"/>
    </row>
    <row r="15" spans="1:13" x14ac:dyDescent="0.45">
      <c r="A15" s="638" t="s">
        <v>10</v>
      </c>
      <c r="B15" s="643" t="s">
        <v>137</v>
      </c>
      <c r="C15" s="635"/>
      <c r="D15" s="635"/>
      <c r="E15" s="635"/>
      <c r="F15" s="635"/>
      <c r="G15" s="635"/>
      <c r="H15" s="635"/>
      <c r="I15" s="635"/>
      <c r="J15" s="635"/>
      <c r="K15" s="635"/>
      <c r="L15" s="635"/>
      <c r="M15" s="635"/>
    </row>
    <row r="16" spans="1:13" x14ac:dyDescent="0.45">
      <c r="A16" s="635"/>
      <c r="B16" s="635"/>
      <c r="C16" s="635"/>
      <c r="D16" s="651"/>
      <c r="E16" s="635"/>
      <c r="F16" s="635"/>
      <c r="G16" s="635"/>
      <c r="H16" s="635"/>
      <c r="I16" s="635"/>
      <c r="J16" s="635"/>
      <c r="K16" s="635"/>
      <c r="L16" s="635"/>
      <c r="M16" s="635"/>
    </row>
    <row r="17" spans="1:13" ht="14.65" thickBot="1" x14ac:dyDescent="0.5">
      <c r="A17" s="652" t="s">
        <v>12</v>
      </c>
      <c r="B17" s="652"/>
      <c r="C17" s="652"/>
      <c r="D17" s="652"/>
      <c r="E17" s="652"/>
      <c r="F17" s="652"/>
      <c r="G17" s="652"/>
      <c r="H17" s="652"/>
      <c r="I17" s="652"/>
      <c r="J17" s="675"/>
      <c r="K17" s="675"/>
      <c r="L17" s="652"/>
      <c r="M17" s="652"/>
    </row>
    <row r="19" spans="1:13" x14ac:dyDescent="0.45">
      <c r="A19" s="676">
        <v>152142000</v>
      </c>
      <c r="B19" s="635" t="s">
        <v>58</v>
      </c>
      <c r="C19" s="635"/>
      <c r="D19" s="635"/>
      <c r="E19" s="635"/>
      <c r="F19" s="635"/>
      <c r="G19" s="635"/>
      <c r="H19" s="635"/>
      <c r="I19" s="635"/>
      <c r="J19" s="635"/>
      <c r="K19" s="635"/>
      <c r="L19" s="635"/>
      <c r="M19" s="635"/>
    </row>
    <row r="20" spans="1:13" x14ac:dyDescent="0.45">
      <c r="A20" s="677" t="s">
        <v>138</v>
      </c>
      <c r="B20" s="635" t="s">
        <v>139</v>
      </c>
      <c r="C20" s="635"/>
      <c r="D20" s="635"/>
      <c r="E20" s="635"/>
      <c r="F20" s="635"/>
      <c r="G20" s="635"/>
      <c r="H20" s="635"/>
      <c r="I20" s="635"/>
      <c r="J20" s="635"/>
      <c r="K20" s="635"/>
      <c r="L20" s="635"/>
      <c r="M20" s="635"/>
    </row>
    <row r="21" spans="1:13" x14ac:dyDescent="0.45">
      <c r="A21" s="678">
        <v>18684.229836003407</v>
      </c>
      <c r="B21" s="635" t="s">
        <v>59</v>
      </c>
      <c r="C21" s="635"/>
      <c r="D21" s="635"/>
      <c r="E21" s="635"/>
      <c r="F21" s="635"/>
      <c r="G21" s="635"/>
      <c r="H21" s="635"/>
      <c r="I21" s="635"/>
      <c r="J21" s="635"/>
      <c r="K21" s="635"/>
      <c r="L21" s="635"/>
      <c r="M21" s="635"/>
    </row>
    <row r="22" spans="1:13" x14ac:dyDescent="0.45">
      <c r="A22" s="679">
        <v>173820.12248521118</v>
      </c>
      <c r="B22" s="635" t="s">
        <v>60</v>
      </c>
      <c r="C22" s="635"/>
      <c r="D22" s="635"/>
      <c r="E22" s="635"/>
      <c r="F22" s="635"/>
      <c r="G22" s="635"/>
      <c r="H22" s="635"/>
      <c r="I22" s="635"/>
      <c r="J22" s="635"/>
      <c r="K22" s="635"/>
      <c r="L22" s="635"/>
      <c r="M22" s="635"/>
    </row>
    <row r="23" spans="1:13" x14ac:dyDescent="0.45">
      <c r="A23" s="680">
        <v>875.27452507179009</v>
      </c>
      <c r="B23" s="681" t="s">
        <v>61</v>
      </c>
      <c r="C23" s="635"/>
      <c r="D23" s="635"/>
      <c r="E23" s="635"/>
      <c r="F23" s="635"/>
      <c r="G23" s="635"/>
      <c r="H23" s="635"/>
      <c r="I23" s="635"/>
      <c r="J23" s="635"/>
      <c r="K23" s="635"/>
      <c r="L23" s="635"/>
      <c r="M23" s="635"/>
    </row>
    <row r="24" spans="1:13" x14ac:dyDescent="0.45">
      <c r="A24" s="651">
        <v>0.92224937268750473</v>
      </c>
      <c r="B24" s="653" t="s">
        <v>62</v>
      </c>
      <c r="C24" s="635"/>
      <c r="D24" s="635"/>
      <c r="E24" s="635"/>
      <c r="F24" s="635"/>
      <c r="G24" s="635"/>
      <c r="H24" s="635"/>
      <c r="I24" s="635"/>
      <c r="J24" s="635"/>
      <c r="K24" s="635"/>
      <c r="L24" s="635"/>
      <c r="M24" s="635"/>
    </row>
    <row r="25" spans="1:13" x14ac:dyDescent="0.45">
      <c r="A25" s="682">
        <v>-1.9724312835242341E-2</v>
      </c>
      <c r="B25" s="635" t="s">
        <v>63</v>
      </c>
      <c r="C25" s="635"/>
      <c r="D25" s="635"/>
      <c r="E25" s="635"/>
      <c r="F25" s="635"/>
      <c r="G25" s="635"/>
      <c r="H25" s="635"/>
      <c r="I25" s="635"/>
      <c r="J25" s="635"/>
      <c r="K25" s="635"/>
      <c r="L25" s="635"/>
      <c r="M25" s="635"/>
    </row>
    <row r="26" spans="1:13" x14ac:dyDescent="0.45">
      <c r="A26" s="682"/>
      <c r="B26" s="635"/>
      <c r="C26" s="635"/>
      <c r="D26" s="635"/>
      <c r="E26" s="635"/>
      <c r="F26" s="635"/>
      <c r="G26" s="635"/>
      <c r="H26" s="635"/>
      <c r="I26" s="635"/>
      <c r="J26" s="635"/>
      <c r="K26" s="635"/>
      <c r="L26" s="635"/>
      <c r="M26" s="635"/>
    </row>
    <row r="28" spans="1:13" ht="57" x14ac:dyDescent="0.45">
      <c r="A28" s="656" t="s">
        <v>64</v>
      </c>
      <c r="B28" s="656" t="s">
        <v>11</v>
      </c>
      <c r="C28" s="656" t="s">
        <v>65</v>
      </c>
      <c r="D28" s="656" t="s">
        <v>66</v>
      </c>
      <c r="E28" s="656" t="s">
        <v>67</v>
      </c>
      <c r="F28" s="656" t="s">
        <v>68</v>
      </c>
      <c r="G28" s="656" t="s">
        <v>69</v>
      </c>
      <c r="H28" s="635"/>
      <c r="I28" s="635"/>
      <c r="J28" s="635"/>
      <c r="K28" s="635"/>
      <c r="L28" s="635"/>
      <c r="M28" s="635"/>
    </row>
    <row r="29" spans="1:13" x14ac:dyDescent="0.45">
      <c r="A29" s="635" t="s">
        <v>70</v>
      </c>
      <c r="B29" s="637">
        <v>129356.93303623814</v>
      </c>
      <c r="C29" s="637">
        <v>147.31184937520169</v>
      </c>
      <c r="D29" s="637">
        <v>0</v>
      </c>
      <c r="E29" s="637">
        <v>0</v>
      </c>
      <c r="F29" s="637">
        <v>147.31184937520169</v>
      </c>
      <c r="G29" s="637">
        <v>-129209.62118686295</v>
      </c>
      <c r="H29" s="635"/>
      <c r="I29" s="635"/>
      <c r="J29" s="635"/>
      <c r="K29" s="635"/>
      <c r="L29" s="635"/>
      <c r="M29" s="635"/>
    </row>
    <row r="30" spans="1:13" x14ac:dyDescent="0.45">
      <c r="A30" s="635" t="s">
        <v>71</v>
      </c>
      <c r="B30" s="637">
        <v>0</v>
      </c>
      <c r="C30" s="683">
        <v>24250.631105435452</v>
      </c>
      <c r="D30" s="637">
        <v>1675.6403569093725</v>
      </c>
      <c r="E30" s="637">
        <v>2958.6601553868259</v>
      </c>
      <c r="F30" s="637">
        <v>28884.93161773165</v>
      </c>
      <c r="G30" s="637">
        <v>28884.93161773165</v>
      </c>
      <c r="H30" s="635"/>
      <c r="I30" s="635"/>
      <c r="J30" s="635"/>
      <c r="K30" s="635"/>
      <c r="L30" s="635"/>
      <c r="M30" s="635"/>
    </row>
    <row r="31" spans="1:13" x14ac:dyDescent="0.45">
      <c r="A31" s="635" t="s">
        <v>72</v>
      </c>
      <c r="B31" s="637">
        <v>0</v>
      </c>
      <c r="C31" s="637">
        <v>129209.62118686293</v>
      </c>
      <c r="D31" s="637">
        <v>0</v>
      </c>
      <c r="E31" s="637">
        <v>15725.569680617682</v>
      </c>
      <c r="F31" s="637">
        <v>144935.19086748062</v>
      </c>
      <c r="G31" s="637">
        <v>144935.19086748062</v>
      </c>
      <c r="H31" s="635"/>
      <c r="I31" s="635"/>
      <c r="J31" s="635"/>
      <c r="K31" s="635"/>
      <c r="L31" s="635"/>
      <c r="M31" s="635"/>
    </row>
    <row r="32" spans="1:13" x14ac:dyDescent="0.45">
      <c r="A32" s="635" t="s">
        <v>73</v>
      </c>
      <c r="B32" s="637">
        <v>80110.463580346652</v>
      </c>
      <c r="C32" s="637">
        <v>55859.8324749112</v>
      </c>
      <c r="D32" s="637">
        <v>0</v>
      </c>
      <c r="E32" s="637">
        <v>0</v>
      </c>
      <c r="F32" s="637">
        <v>55859.8324749112</v>
      </c>
      <c r="G32" s="637">
        <v>-24250.631105435452</v>
      </c>
      <c r="H32" s="635"/>
      <c r="I32" s="635"/>
      <c r="J32" s="635"/>
      <c r="K32" s="635"/>
      <c r="L32" s="635"/>
      <c r="M32" s="635"/>
    </row>
    <row r="33" spans="1:13" x14ac:dyDescent="0.45">
      <c r="A33" s="635" t="s">
        <v>24</v>
      </c>
      <c r="B33" s="637">
        <v>209467.3966165848</v>
      </c>
      <c r="C33" s="637">
        <v>209467.3966165848</v>
      </c>
      <c r="D33" s="637">
        <v>1675.6403569093725</v>
      </c>
      <c r="E33" s="637">
        <v>18684.22983600451</v>
      </c>
      <c r="F33" s="637">
        <v>229827.26680949869</v>
      </c>
      <c r="G33" s="637">
        <v>20359.870192913892</v>
      </c>
      <c r="H33" s="635"/>
      <c r="I33" s="635"/>
      <c r="J33" s="635"/>
      <c r="K33" s="635"/>
      <c r="L33" s="635"/>
      <c r="M33" s="635"/>
    </row>
    <row r="34" spans="1:13" x14ac:dyDescent="0.45">
      <c r="A34" s="635" t="s">
        <v>74</v>
      </c>
      <c r="B34" s="684">
        <v>0.61755163393287793</v>
      </c>
      <c r="C34" s="647">
        <v>0.73332445346060871</v>
      </c>
      <c r="D34" s="647">
        <v>1</v>
      </c>
      <c r="E34" s="647">
        <v>1</v>
      </c>
      <c r="F34" s="684">
        <v>0.75694862820079223</v>
      </c>
      <c r="G34" s="647"/>
      <c r="H34" s="635"/>
      <c r="I34" s="635"/>
      <c r="J34" s="635"/>
      <c r="K34" s="635"/>
      <c r="L34" s="635"/>
      <c r="M34" s="635"/>
    </row>
    <row r="35" spans="1:13" x14ac:dyDescent="0.45">
      <c r="A35" s="635"/>
      <c r="B35" s="635"/>
      <c r="C35" s="647"/>
      <c r="D35" s="647"/>
      <c r="E35" s="647"/>
      <c r="F35" s="635"/>
      <c r="G35" s="635"/>
      <c r="H35" s="635"/>
      <c r="I35" s="635"/>
      <c r="J35" s="635"/>
      <c r="K35" s="635"/>
      <c r="L35" s="635"/>
      <c r="M35" s="635"/>
    </row>
    <row r="36" spans="1:13" x14ac:dyDescent="0.45">
      <c r="A36" s="635"/>
      <c r="B36" s="635"/>
      <c r="C36" s="647"/>
      <c r="D36" s="647"/>
      <c r="E36" s="647"/>
      <c r="F36" s="635"/>
      <c r="G36" s="635"/>
      <c r="H36" s="635"/>
      <c r="I36" s="635"/>
      <c r="J36" s="635"/>
      <c r="K36" s="635"/>
      <c r="L36" s="635"/>
      <c r="M36" s="635"/>
    </row>
    <row r="37" spans="1:13" x14ac:dyDescent="0.45">
      <c r="A37" s="635"/>
      <c r="B37" s="644"/>
      <c r="C37" s="647"/>
      <c r="D37" s="647"/>
      <c r="E37" s="647"/>
      <c r="F37" s="635"/>
      <c r="G37" s="635"/>
      <c r="H37" s="635"/>
      <c r="I37" s="635"/>
      <c r="J37" s="635"/>
      <c r="K37" s="635"/>
      <c r="L37" s="635"/>
      <c r="M37" s="635"/>
    </row>
    <row r="38" spans="1:13" x14ac:dyDescent="0.45">
      <c r="A38" s="635"/>
      <c r="B38" s="635"/>
      <c r="C38" s="647"/>
      <c r="D38" s="647"/>
      <c r="E38" s="647"/>
      <c r="F38" s="635"/>
      <c r="G38" s="635"/>
      <c r="H38" s="635"/>
      <c r="I38" s="635"/>
      <c r="J38" s="635"/>
      <c r="K38" s="635"/>
      <c r="L38" s="635"/>
      <c r="M38" s="635"/>
    </row>
    <row r="39" spans="1:13" ht="14.65" thickBot="1" x14ac:dyDescent="0.5">
      <c r="A39" s="652" t="s">
        <v>14</v>
      </c>
      <c r="B39" s="652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</row>
    <row r="41" spans="1:13" ht="28.5" x14ac:dyDescent="0.45">
      <c r="A41" s="685"/>
      <c r="B41" s="655" t="s">
        <v>15</v>
      </c>
      <c r="C41" s="656" t="s">
        <v>16</v>
      </c>
      <c r="D41" s="656" t="s">
        <v>17</v>
      </c>
      <c r="E41" s="656" t="s">
        <v>18</v>
      </c>
      <c r="F41" s="656" t="s">
        <v>19</v>
      </c>
      <c r="G41" s="656" t="s">
        <v>20</v>
      </c>
      <c r="H41" s="656" t="s">
        <v>21</v>
      </c>
      <c r="I41" s="656" t="s">
        <v>22</v>
      </c>
      <c r="J41" s="656" t="s">
        <v>23</v>
      </c>
      <c r="K41" s="656" t="s">
        <v>75</v>
      </c>
      <c r="L41" s="656" t="s">
        <v>24</v>
      </c>
      <c r="M41" s="635"/>
    </row>
    <row r="42" spans="1:13" x14ac:dyDescent="0.45">
      <c r="A42" s="657" t="s">
        <v>76</v>
      </c>
      <c r="B42" s="637">
        <v>16488.341693149108</v>
      </c>
      <c r="C42" s="637">
        <v>15145.652082646235</v>
      </c>
      <c r="D42" s="637">
        <v>44919.338538885801</v>
      </c>
      <c r="E42" s="637">
        <v>31232.672644901355</v>
      </c>
      <c r="F42" s="637">
        <v>22444.370600871902</v>
      </c>
      <c r="G42" s="637">
        <v>31285.128478823543</v>
      </c>
      <c r="H42" s="637">
        <v>12413.429879721349</v>
      </c>
      <c r="I42" s="637">
        <v>4689.3846569069919</v>
      </c>
      <c r="J42" s="637">
        <v>8078.4615385358738</v>
      </c>
      <c r="K42" s="637">
        <v>43130.486695053616</v>
      </c>
      <c r="L42" s="686">
        <v>229827.26680949575</v>
      </c>
      <c r="M42" s="635"/>
    </row>
    <row r="43" spans="1:13" x14ac:dyDescent="0.45">
      <c r="A43" s="664" t="s">
        <v>26</v>
      </c>
      <c r="B43" s="647">
        <v>7.1742321622845037E-2</v>
      </c>
      <c r="C43" s="647">
        <v>6.590015315805782E-2</v>
      </c>
      <c r="D43" s="647">
        <v>0.19544825625982667</v>
      </c>
      <c r="E43" s="647">
        <v>0.13589628888892771</v>
      </c>
      <c r="F43" s="647">
        <v>9.7657562187658808E-2</v>
      </c>
      <c r="G43" s="647">
        <v>0.13612452914366502</v>
      </c>
      <c r="H43" s="647">
        <v>5.4011998019402541E-2</v>
      </c>
      <c r="I43" s="647">
        <v>2.0403952594507495E-2</v>
      </c>
      <c r="J43" s="647">
        <v>3.5150144065502521E-2</v>
      </c>
      <c r="K43" s="647">
        <v>0.18766479405943168</v>
      </c>
      <c r="L43" s="687">
        <v>1</v>
      </c>
      <c r="M43" s="635"/>
    </row>
    <row r="44" spans="1:13" x14ac:dyDescent="0.45">
      <c r="A44" s="635" t="s">
        <v>77</v>
      </c>
      <c r="B44" s="637">
        <v>16487.252658161466</v>
      </c>
      <c r="C44" s="637">
        <v>15145.652082646227</v>
      </c>
      <c r="D44" s="637">
        <v>44919.33853888572</v>
      </c>
      <c r="E44" s="637">
        <v>31231.58360991368</v>
      </c>
      <c r="F44" s="637">
        <v>22442.139613563493</v>
      </c>
      <c r="G44" s="637">
        <v>31200.328732097292</v>
      </c>
      <c r="H44" s="637">
        <v>12393.827249943293</v>
      </c>
      <c r="I44" s="637"/>
      <c r="J44" s="637"/>
      <c r="K44" s="637"/>
      <c r="L44" s="686">
        <v>173820.12248521118</v>
      </c>
      <c r="M44" s="635"/>
    </row>
    <row r="45" spans="1:13" x14ac:dyDescent="0.45">
      <c r="A45" s="635" t="s">
        <v>78</v>
      </c>
      <c r="B45" s="665">
        <v>0.9999339512118357</v>
      </c>
      <c r="C45" s="665">
        <v>1</v>
      </c>
      <c r="D45" s="665">
        <v>1</v>
      </c>
      <c r="E45" s="665">
        <v>0.99996513154669631</v>
      </c>
      <c r="F45" s="665">
        <v>0.99990059924833363</v>
      </c>
      <c r="G45" s="665">
        <v>0.99728945505901767</v>
      </c>
      <c r="H45" s="665">
        <v>0.99842085306253014</v>
      </c>
      <c r="I45" s="665">
        <v>0</v>
      </c>
      <c r="J45" s="665">
        <v>0</v>
      </c>
      <c r="K45" s="665">
        <v>0</v>
      </c>
      <c r="L45" s="688">
        <v>0.75630766052354881</v>
      </c>
      <c r="M45" s="635"/>
    </row>
    <row r="46" spans="1:13" x14ac:dyDescent="0.45">
      <c r="A46" s="659" t="s">
        <v>27</v>
      </c>
      <c r="B46" s="660">
        <v>0</v>
      </c>
      <c r="C46" s="660">
        <v>0</v>
      </c>
      <c r="D46" s="660">
        <v>0</v>
      </c>
      <c r="E46" s="661">
        <v>0</v>
      </c>
      <c r="F46" s="659">
        <v>0</v>
      </c>
      <c r="G46" s="659">
        <v>0</v>
      </c>
      <c r="H46" s="659">
        <v>0</v>
      </c>
      <c r="I46" s="659">
        <v>0</v>
      </c>
      <c r="J46" s="659">
        <v>0</v>
      </c>
      <c r="K46" s="659">
        <v>0</v>
      </c>
      <c r="L46" s="689"/>
      <c r="M46" s="635"/>
    </row>
    <row r="47" spans="1:13" x14ac:dyDescent="0.45">
      <c r="A47" s="635" t="s">
        <v>79</v>
      </c>
      <c r="B47" s="637">
        <v>1.0890349876699952</v>
      </c>
      <c r="C47" s="637"/>
      <c r="D47" s="637"/>
      <c r="E47" s="637">
        <v>1.0890349876699952</v>
      </c>
      <c r="F47" s="637">
        <v>2.2309873084079928</v>
      </c>
      <c r="G47" s="637">
        <v>84.799746726261759</v>
      </c>
      <c r="H47" s="637">
        <v>19.602629778059914</v>
      </c>
      <c r="I47" s="637">
        <v>4689.3846569069965</v>
      </c>
      <c r="J47" s="637">
        <v>8078.4615385358729</v>
      </c>
      <c r="K47" s="637">
        <v>42983.174845678426</v>
      </c>
      <c r="L47" s="686">
        <v>55859.832474909366</v>
      </c>
      <c r="M47" s="635"/>
    </row>
    <row r="48" spans="1:13" x14ac:dyDescent="0.45">
      <c r="A48" s="662" t="s">
        <v>80</v>
      </c>
      <c r="B48" s="663">
        <v>0</v>
      </c>
      <c r="C48" s="663">
        <v>0</v>
      </c>
      <c r="D48" s="663">
        <v>0</v>
      </c>
      <c r="E48" s="663">
        <v>0</v>
      </c>
      <c r="F48" s="663">
        <v>0</v>
      </c>
      <c r="G48" s="663">
        <v>0</v>
      </c>
      <c r="H48" s="663">
        <v>0</v>
      </c>
      <c r="I48" s="663">
        <v>516.98137492555054</v>
      </c>
      <c r="J48" s="663">
        <v>534.78956162230463</v>
      </c>
      <c r="K48" s="663">
        <v>541.29834370947594</v>
      </c>
      <c r="L48" s="690">
        <v>537.26123860252483</v>
      </c>
      <c r="M48" s="647"/>
    </row>
    <row r="49" spans="1:13" x14ac:dyDescent="0.45">
      <c r="A49" s="691" t="s">
        <v>81</v>
      </c>
      <c r="B49" s="692">
        <v>0</v>
      </c>
      <c r="C49" s="692">
        <v>0</v>
      </c>
      <c r="D49" s="692">
        <v>0</v>
      </c>
      <c r="E49" s="692">
        <v>0</v>
      </c>
      <c r="F49" s="692">
        <v>0</v>
      </c>
      <c r="G49" s="692">
        <v>0</v>
      </c>
      <c r="H49" s="692">
        <v>0</v>
      </c>
      <c r="I49" s="692">
        <v>-10.40228019786292</v>
      </c>
      <c r="J49" s="692">
        <v>-10.760602096523552</v>
      </c>
      <c r="K49" s="692">
        <v>-10.891566534124715</v>
      </c>
      <c r="L49" s="690">
        <v>-10.81033517735343</v>
      </c>
      <c r="M49" s="693"/>
    </row>
    <row r="50" spans="1:13" x14ac:dyDescent="0.45">
      <c r="A50" s="691" t="s">
        <v>82</v>
      </c>
      <c r="B50" s="682">
        <v>0</v>
      </c>
      <c r="C50" s="682">
        <v>0</v>
      </c>
      <c r="D50" s="682">
        <v>0</v>
      </c>
      <c r="E50" s="682">
        <v>0</v>
      </c>
      <c r="F50" s="682">
        <v>0</v>
      </c>
      <c r="G50" s="682">
        <v>0</v>
      </c>
      <c r="H50" s="682">
        <v>0</v>
      </c>
      <c r="I50" s="682">
        <v>-1.9724312835270652E-2</v>
      </c>
      <c r="J50" s="682">
        <v>-1.9724312835270541E-2</v>
      </c>
      <c r="K50" s="682">
        <v>-1.9724312835270319E-2</v>
      </c>
      <c r="L50" s="694">
        <v>-1.9724312835270208E-2</v>
      </c>
      <c r="M50" s="653"/>
    </row>
    <row r="51" spans="1:13" x14ac:dyDescent="0.45">
      <c r="A51" s="659"/>
      <c r="B51" s="660"/>
      <c r="C51" s="660"/>
      <c r="D51" s="660"/>
      <c r="E51" s="661"/>
      <c r="F51" s="659"/>
      <c r="G51" s="659"/>
      <c r="H51" s="659"/>
      <c r="I51" s="659"/>
      <c r="J51" s="659"/>
      <c r="K51" s="659"/>
      <c r="L51" s="689"/>
      <c r="M51" s="635"/>
    </row>
    <row r="52" spans="1:13" x14ac:dyDescent="0.45">
      <c r="A52" s="635" t="s">
        <v>83</v>
      </c>
      <c r="B52" s="637">
        <v>15618.350027931187</v>
      </c>
      <c r="C52" s="637">
        <v>14660.022947930318</v>
      </c>
      <c r="D52" s="637">
        <v>42847.059527757126</v>
      </c>
      <c r="E52" s="637">
        <v>28729.535284050264</v>
      </c>
      <c r="F52" s="637">
        <v>19281.510128434307</v>
      </c>
      <c r="G52" s="637">
        <v>23798.712951376419</v>
      </c>
      <c r="H52" s="637">
        <v>0</v>
      </c>
      <c r="I52" s="637">
        <v>0</v>
      </c>
      <c r="J52" s="637">
        <v>0</v>
      </c>
      <c r="K52" s="637">
        <v>0</v>
      </c>
      <c r="L52" s="686">
        <v>144935.19086747963</v>
      </c>
      <c r="M52" s="635"/>
    </row>
    <row r="53" spans="1:13" x14ac:dyDescent="0.45">
      <c r="A53" s="662" t="s">
        <v>189</v>
      </c>
      <c r="B53" s="663">
        <v>572.59468427688387</v>
      </c>
      <c r="C53" s="663">
        <v>521.12867563616044</v>
      </c>
      <c r="D53" s="663">
        <v>471.64808191518108</v>
      </c>
      <c r="E53" s="663">
        <v>430.8096627133994</v>
      </c>
      <c r="F53" s="663">
        <v>391.71818747864421</v>
      </c>
      <c r="G53" s="663">
        <v>344.94928045755108</v>
      </c>
      <c r="H53" s="663">
        <v>0</v>
      </c>
      <c r="I53" s="663">
        <v>0</v>
      </c>
      <c r="J53" s="663">
        <v>0</v>
      </c>
      <c r="K53" s="663">
        <v>0</v>
      </c>
      <c r="L53" s="690">
        <v>447.99819915061067</v>
      </c>
      <c r="M53" s="635"/>
    </row>
    <row r="54" spans="1:13" x14ac:dyDescent="0.45">
      <c r="A54" s="662" t="s">
        <v>190</v>
      </c>
      <c r="B54" s="663">
        <v>25.506980626965799</v>
      </c>
      <c r="C54" s="663">
        <v>59.91175372919718</v>
      </c>
      <c r="D54" s="663">
        <v>71.106951544101449</v>
      </c>
      <c r="E54" s="663">
        <v>76.795899627153645</v>
      </c>
      <c r="F54" s="663">
        <v>81.243845367825273</v>
      </c>
      <c r="G54" s="663">
        <v>84.784271777682221</v>
      </c>
      <c r="H54" s="663">
        <v>0</v>
      </c>
      <c r="I54" s="663">
        <v>0</v>
      </c>
      <c r="J54" s="663">
        <v>0</v>
      </c>
      <c r="K54" s="663">
        <v>0</v>
      </c>
      <c r="L54" s="690">
        <v>69.782772861377737</v>
      </c>
      <c r="M54" s="635"/>
    </row>
    <row r="55" spans="1:13" x14ac:dyDescent="0.45">
      <c r="A55" s="662" t="s">
        <v>85</v>
      </c>
      <c r="B55" s="663">
        <v>5.4454320220643746</v>
      </c>
      <c r="C55" s="663">
        <v>19.587848025399072</v>
      </c>
      <c r="D55" s="663">
        <v>40.647859421988642</v>
      </c>
      <c r="E55" s="663">
        <v>87.047355069656106</v>
      </c>
      <c r="F55" s="663">
        <v>137.95013338802164</v>
      </c>
      <c r="G55" s="663">
        <v>167.36240498426852</v>
      </c>
      <c r="H55" s="663">
        <v>0</v>
      </c>
      <c r="I55" s="663">
        <v>0</v>
      </c>
      <c r="J55" s="663">
        <v>0</v>
      </c>
      <c r="K55" s="663">
        <v>0</v>
      </c>
      <c r="L55" s="690">
        <v>77.673165074309054</v>
      </c>
      <c r="M55" s="647"/>
    </row>
    <row r="56" spans="1:13" x14ac:dyDescent="0.45">
      <c r="A56" s="691" t="s">
        <v>86</v>
      </c>
      <c r="B56" s="692">
        <v>-26.129779986461941</v>
      </c>
      <c r="C56" s="692">
        <v>-61.511380278971593</v>
      </c>
      <c r="D56" s="692">
        <v>-73.355591269847707</v>
      </c>
      <c r="E56" s="692">
        <v>-80.09262079845594</v>
      </c>
      <c r="F56" s="692">
        <v>-85.654288945277116</v>
      </c>
      <c r="G56" s="692">
        <v>-89.857762835296356</v>
      </c>
      <c r="H56" s="692">
        <v>0</v>
      </c>
      <c r="I56" s="692">
        <v>0</v>
      </c>
      <c r="J56" s="692">
        <v>0</v>
      </c>
      <c r="K56" s="692">
        <v>0</v>
      </c>
      <c r="L56" s="690">
        <v>-72.74976172720794</v>
      </c>
      <c r="M56" s="693"/>
    </row>
    <row r="57" spans="1:13" x14ac:dyDescent="0.45">
      <c r="A57" s="691" t="s">
        <v>87</v>
      </c>
      <c r="B57" s="682">
        <v>-0.82754091973811805</v>
      </c>
      <c r="C57" s="682">
        <v>-0.75847059910502956</v>
      </c>
      <c r="D57" s="682">
        <v>-0.64345062210560433</v>
      </c>
      <c r="E57" s="682">
        <v>-0.47919488071277405</v>
      </c>
      <c r="F57" s="682">
        <v>-0.38306169462786022</v>
      </c>
      <c r="G57" s="682">
        <v>-0.34934182493158883</v>
      </c>
      <c r="H57" s="682">
        <v>0</v>
      </c>
      <c r="I57" s="682">
        <v>0</v>
      </c>
      <c r="J57" s="682">
        <v>0</v>
      </c>
      <c r="K57" s="682">
        <v>0</v>
      </c>
      <c r="L57" s="694">
        <v>-0.48363479739495563</v>
      </c>
      <c r="M57" s="653"/>
    </row>
    <row r="58" spans="1:13" x14ac:dyDescent="0.45">
      <c r="A58" s="691"/>
      <c r="B58" s="682"/>
      <c r="C58" s="682"/>
      <c r="D58" s="682"/>
      <c r="E58" s="682"/>
      <c r="F58" s="682"/>
      <c r="G58" s="682"/>
      <c r="H58" s="682"/>
      <c r="I58" s="682"/>
      <c r="J58" s="682"/>
      <c r="K58" s="682"/>
      <c r="L58" s="694"/>
      <c r="M58" s="653"/>
    </row>
    <row r="59" spans="1:13" x14ac:dyDescent="0.45">
      <c r="A59" s="635" t="s">
        <v>88</v>
      </c>
      <c r="B59" s="637">
        <v>868.90263023029479</v>
      </c>
      <c r="C59" s="637">
        <v>485.62913471591003</v>
      </c>
      <c r="D59" s="637">
        <v>2072.2790111286449</v>
      </c>
      <c r="E59" s="637">
        <v>2502.0483258634204</v>
      </c>
      <c r="F59" s="637">
        <v>3160.6294851291632</v>
      </c>
      <c r="G59" s="637">
        <v>7401.6157807208883</v>
      </c>
      <c r="H59" s="637">
        <v>12393.827249943291</v>
      </c>
      <c r="I59" s="637">
        <v>0</v>
      </c>
      <c r="J59" s="637">
        <v>0</v>
      </c>
      <c r="K59" s="637">
        <v>0</v>
      </c>
      <c r="L59" s="686">
        <v>28884.931617731614</v>
      </c>
      <c r="M59" s="635"/>
    </row>
    <row r="60" spans="1:13" x14ac:dyDescent="0.45">
      <c r="A60" s="662" t="s">
        <v>89</v>
      </c>
      <c r="B60" s="663">
        <v>88.241091328160095</v>
      </c>
      <c r="C60" s="663">
        <v>88.231877046590171</v>
      </c>
      <c r="D60" s="663">
        <v>88.223130586013966</v>
      </c>
      <c r="E60" s="663">
        <v>88.251325617454299</v>
      </c>
      <c r="F60" s="663">
        <v>88.275934066848521</v>
      </c>
      <c r="G60" s="663">
        <v>88.391831933818438</v>
      </c>
      <c r="H60" s="663">
        <v>89.397576346940539</v>
      </c>
      <c r="I60" s="663">
        <v>0</v>
      </c>
      <c r="J60" s="663">
        <v>0</v>
      </c>
      <c r="K60" s="663">
        <v>0</v>
      </c>
      <c r="L60" s="690">
        <v>88.779193237914441</v>
      </c>
      <c r="M60" s="644"/>
    </row>
    <row r="61" spans="1:13" x14ac:dyDescent="0.45">
      <c r="A61" s="662" t="s">
        <v>90</v>
      </c>
      <c r="B61" s="663">
        <v>542.20379741567888</v>
      </c>
      <c r="C61" s="663">
        <v>435.92794113171431</v>
      </c>
      <c r="D61" s="663">
        <v>396.13619009725045</v>
      </c>
      <c r="E61" s="663">
        <v>364.59444174887079</v>
      </c>
      <c r="F61" s="663">
        <v>339.84907954139857</v>
      </c>
      <c r="G61" s="663">
        <v>315.86757787625686</v>
      </c>
      <c r="H61" s="663">
        <v>418.05637506890639</v>
      </c>
      <c r="I61" s="663">
        <v>0</v>
      </c>
      <c r="J61" s="663">
        <v>0</v>
      </c>
      <c r="K61" s="663">
        <v>0</v>
      </c>
      <c r="L61" s="690">
        <v>381.14492873966987</v>
      </c>
      <c r="M61" s="644"/>
    </row>
    <row r="62" spans="1:13" x14ac:dyDescent="0.45">
      <c r="A62" s="691" t="s">
        <v>91</v>
      </c>
      <c r="B62" s="692">
        <v>-100.92639238560774</v>
      </c>
      <c r="C62" s="692">
        <v>-98.778596061248649</v>
      </c>
      <c r="D62" s="692">
        <v>-97.96901624953415</v>
      </c>
      <c r="E62" s="692">
        <v>-97.36312110377915</v>
      </c>
      <c r="F62" s="692">
        <v>-96.890318582941234</v>
      </c>
      <c r="G62" s="692">
        <v>-96.526012114047703</v>
      </c>
      <c r="H62" s="692">
        <v>-99.608153451194454</v>
      </c>
      <c r="I62" s="692">
        <v>0</v>
      </c>
      <c r="J62" s="692">
        <v>0</v>
      </c>
      <c r="K62" s="692">
        <v>0</v>
      </c>
      <c r="L62" s="690">
        <v>-98.234625533225994</v>
      </c>
      <c r="M62" s="653"/>
    </row>
    <row r="63" spans="1:13" x14ac:dyDescent="0.45">
      <c r="A63" s="691" t="s">
        <v>92</v>
      </c>
      <c r="B63" s="682">
        <v>-0.15692995599661086</v>
      </c>
      <c r="C63" s="682">
        <v>-0.18473422184027233</v>
      </c>
      <c r="D63" s="682">
        <v>-0.19827562023456036</v>
      </c>
      <c r="E63" s="682">
        <v>-0.2107620459822086</v>
      </c>
      <c r="F63" s="682">
        <v>-0.22184927441640234</v>
      </c>
      <c r="G63" s="682">
        <v>-0.23406283331493338</v>
      </c>
      <c r="H63" s="682">
        <v>-0.1924183481065509</v>
      </c>
      <c r="I63" s="682">
        <v>0</v>
      </c>
      <c r="J63" s="682">
        <v>0</v>
      </c>
      <c r="K63" s="682">
        <v>0</v>
      </c>
      <c r="L63" s="694">
        <v>-0.20492034893358002</v>
      </c>
      <c r="M63" s="653"/>
    </row>
    <row r="64" spans="1:13" x14ac:dyDescent="0.45">
      <c r="A64" s="635"/>
      <c r="B64" s="635"/>
      <c r="C64" s="635"/>
      <c r="D64" s="635"/>
      <c r="E64" s="635"/>
      <c r="F64" s="635"/>
      <c r="G64" s="635"/>
      <c r="H64" s="635"/>
      <c r="I64" s="635"/>
      <c r="J64" s="635"/>
      <c r="K64" s="635"/>
      <c r="L64" s="635"/>
      <c r="M64" s="644"/>
    </row>
    <row r="65" spans="1:13" ht="28.5" x14ac:dyDescent="0.45">
      <c r="A65" s="654" t="s">
        <v>93</v>
      </c>
      <c r="B65" s="655" t="s">
        <v>15</v>
      </c>
      <c r="C65" s="656" t="s">
        <v>16</v>
      </c>
      <c r="D65" s="656" t="s">
        <v>17</v>
      </c>
      <c r="E65" s="656" t="s">
        <v>18</v>
      </c>
      <c r="F65" s="656" t="s">
        <v>19</v>
      </c>
      <c r="G65" s="656" t="s">
        <v>20</v>
      </c>
      <c r="H65" s="656" t="s">
        <v>21</v>
      </c>
      <c r="I65" s="656" t="s">
        <v>22</v>
      </c>
      <c r="J65" s="656" t="s">
        <v>23</v>
      </c>
      <c r="K65" s="656" t="s">
        <v>75</v>
      </c>
      <c r="L65" s="656" t="s">
        <v>24</v>
      </c>
      <c r="M65" s="635"/>
    </row>
    <row r="66" spans="1:13" x14ac:dyDescent="0.45">
      <c r="A66" s="635" t="s">
        <v>94</v>
      </c>
      <c r="B66" s="637">
        <v>2950.9457218924094</v>
      </c>
      <c r="C66" s="637">
        <v>855.23092105623448</v>
      </c>
      <c r="D66" s="637">
        <v>2717.5945806932677</v>
      </c>
      <c r="E66" s="637">
        <v>3047.0128590257973</v>
      </c>
      <c r="F66" s="637">
        <v>2953.4779358165297</v>
      </c>
      <c r="G66" s="637">
        <v>3780.0330079408009</v>
      </c>
      <c r="H66" s="637">
        <v>2379.9348095784812</v>
      </c>
      <c r="I66" s="637">
        <v>0</v>
      </c>
      <c r="J66" s="637">
        <v>0</v>
      </c>
      <c r="K66" s="637">
        <v>0</v>
      </c>
      <c r="L66" s="686">
        <v>18684.22983600352</v>
      </c>
      <c r="M66" s="635"/>
    </row>
    <row r="67" spans="1:13" x14ac:dyDescent="0.45">
      <c r="A67" s="635" t="s">
        <v>95</v>
      </c>
      <c r="B67" s="658">
        <v>4.950536828752608E-2</v>
      </c>
      <c r="C67" s="658">
        <v>8.6812335500361132E-2</v>
      </c>
      <c r="D67" s="658">
        <v>9.0547360336458244E-2</v>
      </c>
      <c r="E67" s="648">
        <v>0.10297330765424684</v>
      </c>
      <c r="F67" s="648">
        <v>0.1085669997879108</v>
      </c>
      <c r="G67" s="648">
        <v>0.11488423798597022</v>
      </c>
      <c r="H67" s="648">
        <v>6.1843711945475756E-2</v>
      </c>
      <c r="I67" s="648">
        <v>0</v>
      </c>
      <c r="J67" s="648">
        <v>0</v>
      </c>
      <c r="K67" s="648">
        <v>0</v>
      </c>
      <c r="L67" s="688">
        <v>6.7036763232623184E-2</v>
      </c>
      <c r="M67" s="635"/>
    </row>
    <row r="68" spans="1:13" x14ac:dyDescent="0.45">
      <c r="A68" s="659" t="s">
        <v>27</v>
      </c>
      <c r="B68" s="695">
        <v>0</v>
      </c>
      <c r="C68" s="695">
        <v>0</v>
      </c>
      <c r="D68" s="695">
        <v>0</v>
      </c>
      <c r="E68" s="666">
        <v>0</v>
      </c>
      <c r="F68" s="666">
        <v>0</v>
      </c>
      <c r="G68" s="666">
        <v>0</v>
      </c>
      <c r="H68" s="659">
        <v>0</v>
      </c>
      <c r="I68" s="659">
        <v>0</v>
      </c>
      <c r="J68" s="659">
        <v>0</v>
      </c>
      <c r="K68" s="659">
        <v>0</v>
      </c>
      <c r="L68" s="689"/>
      <c r="M68" s="635"/>
    </row>
    <row r="69" spans="1:13" x14ac:dyDescent="0.45">
      <c r="A69" s="635" t="s">
        <v>96</v>
      </c>
      <c r="B69" s="637">
        <v>44.843135646273865</v>
      </c>
      <c r="C69" s="637">
        <v>27.5415227022804</v>
      </c>
      <c r="D69" s="637">
        <v>127.01900514827864</v>
      </c>
      <c r="E69" s="637">
        <v>164.92728693013359</v>
      </c>
      <c r="F69" s="637">
        <v>210.72046920324931</v>
      </c>
      <c r="G69" s="637">
        <v>509.02721023511089</v>
      </c>
      <c r="H69" s="637">
        <v>591.56172704402184</v>
      </c>
      <c r="I69" s="637">
        <v>0</v>
      </c>
      <c r="J69" s="637">
        <v>0</v>
      </c>
      <c r="K69" s="637">
        <v>0</v>
      </c>
      <c r="L69" s="686">
        <v>1675.6403569093486</v>
      </c>
      <c r="M69" s="635"/>
    </row>
    <row r="70" spans="1:13" x14ac:dyDescent="0.45">
      <c r="A70" s="635" t="s">
        <v>97</v>
      </c>
      <c r="B70" s="648">
        <v>7.4783221405677086E-2</v>
      </c>
      <c r="C70" s="648">
        <v>8.0051047768505676E-2</v>
      </c>
      <c r="D70" s="648">
        <v>8.5532693207665669E-2</v>
      </c>
      <c r="E70" s="648">
        <v>9.0806452849137284E-2</v>
      </c>
      <c r="F70" s="648">
        <v>9.4847431509720276E-2</v>
      </c>
      <c r="G70" s="648">
        <v>0.10232272390242604</v>
      </c>
      <c r="H70" s="648">
        <v>8.3745730800225918E-2</v>
      </c>
      <c r="I70" s="648">
        <v>0</v>
      </c>
      <c r="J70" s="648">
        <v>0</v>
      </c>
      <c r="K70" s="648">
        <v>0</v>
      </c>
      <c r="L70" s="696">
        <v>6.0687420119134299E-2</v>
      </c>
      <c r="M70" s="635"/>
    </row>
    <row r="71" spans="1:13" ht="14.65" thickBot="1" x14ac:dyDescent="0.5">
      <c r="A71" s="110"/>
      <c r="B71" s="110"/>
      <c r="C71" s="110"/>
      <c r="D71" s="110"/>
      <c r="E71" s="110"/>
      <c r="F71" s="110"/>
      <c r="G71" s="106"/>
      <c r="H71" s="106"/>
      <c r="I71" s="106"/>
      <c r="J71" s="106"/>
      <c r="K71" s="106"/>
      <c r="L71" s="106"/>
      <c r="M71" s="106"/>
    </row>
    <row r="72" spans="1:13" ht="14.65" thickBot="1" x14ac:dyDescent="0.5">
      <c r="A72" s="652" t="s">
        <v>40</v>
      </c>
      <c r="B72" s="652"/>
      <c r="C72" s="652"/>
      <c r="D72" s="652"/>
      <c r="E72" s="652"/>
      <c r="F72" s="652"/>
      <c r="G72" s="635"/>
      <c r="H72" s="635"/>
      <c r="I72" s="635"/>
      <c r="J72" s="635"/>
      <c r="K72" s="635"/>
      <c r="L72" s="635"/>
      <c r="M72" s="635"/>
    </row>
    <row r="73" spans="1:13" x14ac:dyDescent="0.45">
      <c r="A73" s="114"/>
      <c r="B73" s="112"/>
      <c r="C73" s="113"/>
      <c r="D73" s="113"/>
      <c r="E73" s="113"/>
      <c r="F73" s="113"/>
      <c r="G73" s="106"/>
      <c r="H73" s="106"/>
      <c r="I73" s="106"/>
      <c r="J73" s="106"/>
      <c r="K73" s="106"/>
      <c r="L73" s="106"/>
      <c r="M73" s="106"/>
    </row>
    <row r="74" spans="1:13" x14ac:dyDescent="0.45">
      <c r="A74" s="685"/>
      <c r="B74" s="655" t="s">
        <v>41</v>
      </c>
      <c r="C74" s="656" t="s">
        <v>42</v>
      </c>
      <c r="D74" s="656" t="s">
        <v>43</v>
      </c>
      <c r="E74" s="656" t="s">
        <v>98</v>
      </c>
      <c r="F74" s="656" t="s">
        <v>24</v>
      </c>
      <c r="G74" s="635"/>
      <c r="H74" s="635"/>
      <c r="I74" s="635"/>
      <c r="J74" s="635"/>
      <c r="K74" s="635"/>
      <c r="L74" s="635"/>
      <c r="M74" s="635"/>
    </row>
    <row r="75" spans="1:13" x14ac:dyDescent="0.45">
      <c r="A75" s="657" t="s">
        <v>76</v>
      </c>
      <c r="B75" s="637">
        <v>15955.417914219957</v>
      </c>
      <c r="C75" s="637">
        <v>54173.2848887008</v>
      </c>
      <c r="D75" s="637">
        <v>83253.319452225216</v>
      </c>
      <c r="E75" s="637">
        <v>76445.244554348392</v>
      </c>
      <c r="F75" s="686">
        <v>229827.26680949435</v>
      </c>
      <c r="G75" s="635"/>
      <c r="H75" s="635"/>
      <c r="I75" s="635"/>
      <c r="J75" s="635"/>
      <c r="K75" s="635"/>
      <c r="L75" s="635"/>
      <c r="M75" s="635"/>
    </row>
    <row r="76" spans="1:13" x14ac:dyDescent="0.45">
      <c r="A76" s="664" t="s">
        <v>26</v>
      </c>
      <c r="B76" s="647">
        <v>6.9423520262470048E-2</v>
      </c>
      <c r="C76" s="647">
        <v>0.23571304502174467</v>
      </c>
      <c r="D76" s="647">
        <v>0.36224300366074197</v>
      </c>
      <c r="E76" s="647">
        <v>0.33262043105486033</v>
      </c>
      <c r="F76" s="687">
        <v>1</v>
      </c>
      <c r="G76" s="635"/>
      <c r="H76" s="635"/>
      <c r="I76" s="635"/>
      <c r="J76" s="635"/>
      <c r="K76" s="635"/>
      <c r="L76" s="635"/>
      <c r="M76" s="635"/>
    </row>
    <row r="77" spans="1:13" x14ac:dyDescent="0.45">
      <c r="A77" s="635" t="s">
        <v>77</v>
      </c>
      <c r="B77" s="637">
        <v>6421.8722581165603</v>
      </c>
      <c r="C77" s="637">
        <v>43634.300662680544</v>
      </c>
      <c r="D77" s="637">
        <v>63864.277054742044</v>
      </c>
      <c r="E77" s="637">
        <v>59899.672509671298</v>
      </c>
      <c r="F77" s="686">
        <v>173820.12248521045</v>
      </c>
      <c r="G77" s="635"/>
      <c r="H77" s="635"/>
      <c r="I77" s="635"/>
      <c r="J77" s="635"/>
      <c r="K77" s="635"/>
    </row>
    <row r="78" spans="1:13" x14ac:dyDescent="0.45">
      <c r="A78" s="635" t="s">
        <v>78</v>
      </c>
      <c r="B78" s="665">
        <v>0.40248850219041832</v>
      </c>
      <c r="C78" s="665">
        <v>0.80545790701685083</v>
      </c>
      <c r="D78" s="665">
        <v>0.76710787599755059</v>
      </c>
      <c r="E78" s="665">
        <v>0.7835630961594473</v>
      </c>
      <c r="F78" s="688">
        <v>0.75630766052355025</v>
      </c>
      <c r="G78" s="647"/>
      <c r="H78" s="647"/>
      <c r="I78" s="647"/>
      <c r="J78" s="648"/>
      <c r="K78" s="648"/>
    </row>
    <row r="79" spans="1:13" x14ac:dyDescent="0.45">
      <c r="A79" s="635" t="s">
        <v>79</v>
      </c>
      <c r="B79" s="637">
        <v>9458.1768029347695</v>
      </c>
      <c r="C79" s="637">
        <v>10508.151513360594</v>
      </c>
      <c r="D79" s="637">
        <v>19368.487255710217</v>
      </c>
      <c r="E79" s="637">
        <v>16525.016902903986</v>
      </c>
      <c r="F79" s="697">
        <v>55859.832474909563</v>
      </c>
      <c r="G79" s="647"/>
      <c r="H79" s="647"/>
      <c r="I79" s="647"/>
      <c r="J79" s="648"/>
      <c r="K79" s="648"/>
    </row>
    <row r="80" spans="1:13" x14ac:dyDescent="0.45">
      <c r="A80" s="659" t="s">
        <v>27</v>
      </c>
      <c r="B80" s="659">
        <v>0</v>
      </c>
      <c r="C80" s="659">
        <v>0</v>
      </c>
      <c r="D80" s="659">
        <v>0</v>
      </c>
      <c r="E80" s="659">
        <v>0</v>
      </c>
      <c r="F80" s="689"/>
      <c r="G80" s="635"/>
      <c r="H80" s="635"/>
      <c r="I80" s="635"/>
      <c r="J80" s="635"/>
      <c r="K80" s="635"/>
    </row>
    <row r="81" spans="1:11" x14ac:dyDescent="0.45">
      <c r="A81" s="635" t="s">
        <v>83</v>
      </c>
      <c r="B81" s="637">
        <v>2918.6484254585394</v>
      </c>
      <c r="C81" s="637">
        <v>34203.659532450903</v>
      </c>
      <c r="D81" s="637">
        <v>53452.609900793243</v>
      </c>
      <c r="E81" s="637">
        <v>54360.273008776254</v>
      </c>
      <c r="F81" s="686">
        <v>144935.19086747893</v>
      </c>
      <c r="G81" s="635"/>
      <c r="H81" s="635"/>
      <c r="I81" s="635"/>
      <c r="J81" s="635"/>
      <c r="K81" s="635"/>
    </row>
    <row r="82" spans="1:11" x14ac:dyDescent="0.45">
      <c r="A82" s="662" t="s">
        <v>189</v>
      </c>
      <c r="B82" s="663">
        <v>117.58208653642211</v>
      </c>
      <c r="C82" s="663">
        <v>226.13354754240845</v>
      </c>
      <c r="D82" s="663">
        <v>350.20290583930534</v>
      </c>
      <c r="E82" s="663">
        <v>701.49886008361852</v>
      </c>
      <c r="F82" s="690">
        <v>447.99819915061312</v>
      </c>
      <c r="G82" s="635"/>
      <c r="H82" s="635"/>
      <c r="I82" s="635"/>
      <c r="J82" s="635"/>
      <c r="K82" s="635"/>
    </row>
    <row r="83" spans="1:11" x14ac:dyDescent="0.45">
      <c r="A83" s="662" t="s">
        <v>190</v>
      </c>
      <c r="B83" s="663">
        <v>61.450271760077847</v>
      </c>
      <c r="C83" s="663">
        <v>66.886560406110689</v>
      </c>
      <c r="D83" s="663">
        <v>72.729533739162491</v>
      </c>
      <c r="E83" s="663">
        <v>69.154899750943756</v>
      </c>
      <c r="F83" s="690">
        <v>69.782772861378064</v>
      </c>
      <c r="G83" s="635"/>
      <c r="H83" s="635"/>
      <c r="I83" s="635"/>
      <c r="J83" s="635"/>
      <c r="K83" s="635"/>
    </row>
    <row r="84" spans="1:11" x14ac:dyDescent="0.45">
      <c r="A84" s="662" t="s">
        <v>85</v>
      </c>
      <c r="B84" s="663">
        <v>67.846585947800918</v>
      </c>
      <c r="C84" s="663">
        <v>52.90257783212332</v>
      </c>
      <c r="D84" s="663">
        <v>75.957568847664106</v>
      </c>
      <c r="E84" s="663">
        <v>95.473446501147691</v>
      </c>
      <c r="F84" s="690">
        <v>77.673165074309424</v>
      </c>
      <c r="G84" s="635"/>
      <c r="H84" s="635"/>
      <c r="I84" s="635"/>
      <c r="J84" s="635"/>
      <c r="K84" s="635"/>
    </row>
    <row r="85" spans="1:11" x14ac:dyDescent="0.45">
      <c r="A85" s="691" t="s">
        <v>86</v>
      </c>
      <c r="B85" s="692">
        <v>-64.051878332024913</v>
      </c>
      <c r="C85" s="692">
        <v>-69.296860353171681</v>
      </c>
      <c r="D85" s="692">
        <v>-75.721295102208131</v>
      </c>
      <c r="E85" s="692">
        <v>-72.467417898182219</v>
      </c>
      <c r="F85" s="698">
        <v>-72.749761727208295</v>
      </c>
      <c r="G85" s="653"/>
      <c r="H85" s="653"/>
      <c r="I85" s="653"/>
      <c r="J85" s="653"/>
      <c r="K85" s="653"/>
    </row>
    <row r="86" spans="1:11" x14ac:dyDescent="0.45">
      <c r="A86" s="691" t="s">
        <v>87</v>
      </c>
      <c r="B86" s="682">
        <v>-0.48561504246279386</v>
      </c>
      <c r="C86" s="682">
        <v>-0.56708002411676073</v>
      </c>
      <c r="D86" s="682">
        <v>-0.4992211382017796</v>
      </c>
      <c r="E86" s="682">
        <v>-0.43150556689924591</v>
      </c>
      <c r="F86" s="694">
        <v>-0.48363479739495585</v>
      </c>
      <c r="G86" s="653"/>
      <c r="H86" s="653"/>
      <c r="I86" s="653"/>
      <c r="J86" s="653"/>
      <c r="K86" s="653"/>
    </row>
    <row r="87" spans="1:11" x14ac:dyDescent="0.45">
      <c r="A87" s="691"/>
      <c r="B87" s="682"/>
      <c r="C87" s="682"/>
      <c r="D87" s="682"/>
      <c r="E87" s="682"/>
      <c r="F87" s="694"/>
      <c r="G87" s="653"/>
      <c r="H87" s="653"/>
      <c r="I87" s="653"/>
      <c r="J87" s="653"/>
      <c r="K87" s="653"/>
    </row>
    <row r="88" spans="1:11" x14ac:dyDescent="0.45">
      <c r="A88" s="635" t="s">
        <v>88</v>
      </c>
      <c r="B88" s="637">
        <v>3503.22383265802</v>
      </c>
      <c r="C88" s="637">
        <v>9430.6411302296692</v>
      </c>
      <c r="D88" s="637">
        <v>10411.667153948883</v>
      </c>
      <c r="E88" s="637">
        <v>5539.3995008950587</v>
      </c>
      <c r="F88" s="686">
        <v>28884.931617731629</v>
      </c>
      <c r="G88" s="635"/>
      <c r="H88" s="635"/>
      <c r="I88" s="635"/>
      <c r="J88" s="635"/>
      <c r="K88" s="635"/>
    </row>
    <row r="89" spans="1:11" x14ac:dyDescent="0.45">
      <c r="A89" s="662" t="s">
        <v>89</v>
      </c>
      <c r="B89" s="663">
        <v>73.021445787172581</v>
      </c>
      <c r="C89" s="663">
        <v>87.402325402784541</v>
      </c>
      <c r="D89" s="663">
        <v>93.84888308314116</v>
      </c>
      <c r="E89" s="663">
        <v>91.559953067669284</v>
      </c>
      <c r="F89" s="690">
        <v>88.779193237914342</v>
      </c>
      <c r="G89" s="635"/>
      <c r="H89" s="635"/>
      <c r="I89" s="635"/>
      <c r="J89" s="635"/>
      <c r="K89" s="635"/>
    </row>
    <row r="90" spans="1:11" x14ac:dyDescent="0.45">
      <c r="A90" s="662" t="s">
        <v>90</v>
      </c>
      <c r="B90" s="663">
        <v>196.52768711776235</v>
      </c>
      <c r="C90" s="663">
        <v>241.6745700093293</v>
      </c>
      <c r="D90" s="663">
        <v>379.07428188182712</v>
      </c>
      <c r="E90" s="663">
        <v>739.23596510857556</v>
      </c>
      <c r="F90" s="690">
        <v>381.14492873966969</v>
      </c>
      <c r="G90" s="635"/>
      <c r="H90" s="635"/>
      <c r="I90" s="635"/>
      <c r="J90" s="635"/>
      <c r="K90" s="635"/>
    </row>
    <row r="91" spans="1:11" x14ac:dyDescent="0.45">
      <c r="A91" s="691" t="s">
        <v>91</v>
      </c>
      <c r="B91" s="692">
        <v>-78.445094962100555</v>
      </c>
      <c r="C91" s="692">
        <v>-94.023743965905183</v>
      </c>
      <c r="D91" s="692">
        <v>-103.36465969063313</v>
      </c>
      <c r="E91" s="692">
        <v>-108.27655514903925</v>
      </c>
      <c r="F91" s="698">
        <v>-98.234625533225582</v>
      </c>
      <c r="G91" s="692"/>
      <c r="H91" s="692"/>
      <c r="I91" s="692"/>
      <c r="J91" s="692"/>
      <c r="K91" s="692"/>
    </row>
    <row r="92" spans="1:11" x14ac:dyDescent="0.45">
      <c r="A92" s="691" t="s">
        <v>92</v>
      </c>
      <c r="B92" s="682">
        <v>-0.28528312645619258</v>
      </c>
      <c r="C92" s="682">
        <v>-0.28008405181576701</v>
      </c>
      <c r="D92" s="682">
        <v>-0.21425438699812771</v>
      </c>
      <c r="E92" s="682">
        <v>-0.12775805968757492</v>
      </c>
      <c r="F92" s="694">
        <v>-0.20492034893357969</v>
      </c>
      <c r="G92" s="682"/>
      <c r="H92" s="682"/>
      <c r="I92" s="682"/>
      <c r="J92" s="682"/>
      <c r="K92" s="682"/>
    </row>
    <row r="93" spans="1:11" x14ac:dyDescent="0.45">
      <c r="A93" s="635"/>
      <c r="B93" s="645"/>
      <c r="C93" s="645"/>
      <c r="D93" s="645"/>
      <c r="E93" s="641"/>
      <c r="F93" s="635"/>
      <c r="G93" s="635"/>
      <c r="H93" s="635"/>
      <c r="I93" s="635"/>
      <c r="J93" s="635"/>
      <c r="K93" s="635"/>
    </row>
    <row r="94" spans="1:11" x14ac:dyDescent="0.45">
      <c r="A94" s="654" t="s">
        <v>93</v>
      </c>
      <c r="B94" s="655" t="s">
        <v>41</v>
      </c>
      <c r="C94" s="656" t="s">
        <v>42</v>
      </c>
      <c r="D94" s="656" t="s">
        <v>43</v>
      </c>
      <c r="E94" s="656" t="s">
        <v>98</v>
      </c>
      <c r="F94" s="656" t="s">
        <v>24</v>
      </c>
      <c r="G94" s="635"/>
      <c r="H94" s="635"/>
      <c r="I94" s="635"/>
      <c r="J94" s="635"/>
      <c r="K94" s="635"/>
    </row>
    <row r="95" spans="1:11" x14ac:dyDescent="0.45">
      <c r="A95" s="635" t="s">
        <v>94</v>
      </c>
      <c r="B95" s="637">
        <v>424.57428680428796</v>
      </c>
      <c r="C95" s="637">
        <v>2846.381645073061</v>
      </c>
      <c r="D95" s="637">
        <v>7483.8497205962876</v>
      </c>
      <c r="E95" s="637">
        <v>7929.4241835298872</v>
      </c>
      <c r="F95" s="686">
        <v>18684.229836003524</v>
      </c>
      <c r="G95" s="635"/>
      <c r="H95" s="635"/>
      <c r="I95" s="635"/>
      <c r="J95" s="635"/>
      <c r="K95" s="635"/>
    </row>
    <row r="96" spans="1:11" x14ac:dyDescent="0.45">
      <c r="A96" s="635" t="s">
        <v>95</v>
      </c>
      <c r="B96" s="648">
        <v>1.9898932373228786E-2</v>
      </c>
      <c r="C96" s="648">
        <v>2.715637970826295E-2</v>
      </c>
      <c r="D96" s="648">
        <v>6.8703018345288608E-2</v>
      </c>
      <c r="E96" s="648">
        <v>0.18172280003961364</v>
      </c>
      <c r="F96" s="688">
        <v>6.7036763232623198E-2</v>
      </c>
      <c r="G96" s="635"/>
      <c r="H96" s="635"/>
      <c r="I96" s="635"/>
      <c r="J96" s="635"/>
      <c r="K96" s="635"/>
    </row>
    <row r="97" spans="1:11" x14ac:dyDescent="0.45">
      <c r="A97" s="659" t="s">
        <v>27</v>
      </c>
      <c r="B97" s="659">
        <v>0</v>
      </c>
      <c r="C97" s="659">
        <v>0</v>
      </c>
      <c r="D97" s="659">
        <v>0</v>
      </c>
      <c r="E97" s="659">
        <v>0</v>
      </c>
      <c r="F97" s="689"/>
      <c r="G97" s="635"/>
      <c r="H97" s="635"/>
      <c r="I97" s="635"/>
      <c r="J97" s="635"/>
      <c r="K97" s="635"/>
    </row>
    <row r="98" spans="1:11" x14ac:dyDescent="0.45">
      <c r="A98" s="635" t="s">
        <v>96</v>
      </c>
      <c r="B98" s="637">
        <v>296.27242309696624</v>
      </c>
      <c r="C98" s="637">
        <v>689.9663932747809</v>
      </c>
      <c r="D98" s="637">
        <v>533.06311394890906</v>
      </c>
      <c r="E98" s="637">
        <v>156.33842658869276</v>
      </c>
      <c r="F98" s="639">
        <v>1675.6403569093488</v>
      </c>
      <c r="G98" s="637"/>
      <c r="H98" s="640"/>
      <c r="I98" s="635"/>
      <c r="J98" s="635"/>
      <c r="K98" s="635"/>
    </row>
    <row r="99" spans="1:11" x14ac:dyDescent="0.45">
      <c r="A99" s="635" t="s">
        <v>97</v>
      </c>
      <c r="B99" s="648">
        <v>7.6234086848557342E-2</v>
      </c>
      <c r="C99" s="648">
        <v>8.8040987518296532E-2</v>
      </c>
      <c r="D99" s="648">
        <v>5.4906435388561027E-2</v>
      </c>
      <c r="E99" s="648">
        <v>2.5300757979412464E-2</v>
      </c>
      <c r="F99" s="696">
        <v>6.0687420119134305E-2</v>
      </c>
      <c r="G99" s="637"/>
      <c r="H99" s="640"/>
      <c r="I99" s="635"/>
      <c r="J99" s="635"/>
      <c r="K99" s="635"/>
    </row>
    <row r="100" spans="1:11" x14ac:dyDescent="0.45">
      <c r="A100" s="635"/>
      <c r="B100" s="635"/>
      <c r="C100" s="635"/>
      <c r="D100" s="637"/>
      <c r="E100" s="637"/>
      <c r="F100" s="637"/>
      <c r="G100" s="637"/>
      <c r="H100" s="637"/>
      <c r="I100" s="637"/>
      <c r="J100" s="640"/>
      <c r="K100" s="640"/>
    </row>
    <row r="101" spans="1:11" ht="14.65" thickBot="1" x14ac:dyDescent="0.5">
      <c r="A101" s="652" t="s">
        <v>99</v>
      </c>
      <c r="B101" s="652"/>
      <c r="C101" s="652"/>
      <c r="D101" s="652"/>
      <c r="E101" s="652"/>
      <c r="F101" s="652"/>
      <c r="G101" s="635"/>
      <c r="H101" s="635"/>
      <c r="I101" s="635"/>
      <c r="J101" s="635"/>
      <c r="K101" s="635"/>
    </row>
    <row r="102" spans="1:11" x14ac:dyDescent="0.45">
      <c r="A102" s="667"/>
      <c r="B102" s="667"/>
      <c r="C102" s="667"/>
      <c r="D102" s="667"/>
      <c r="E102" s="667"/>
      <c r="F102" s="667"/>
      <c r="G102" s="635"/>
      <c r="H102" s="635"/>
      <c r="I102" s="635"/>
      <c r="J102" s="635"/>
      <c r="K102" s="635"/>
    </row>
    <row r="103" spans="1:11" x14ac:dyDescent="0.45">
      <c r="A103" s="668" t="s">
        <v>100</v>
      </c>
      <c r="B103" s="655" t="s">
        <v>41</v>
      </c>
      <c r="C103" s="656" t="s">
        <v>42</v>
      </c>
      <c r="D103" s="656" t="s">
        <v>43</v>
      </c>
      <c r="E103" s="656" t="s">
        <v>98</v>
      </c>
      <c r="F103" s="669" t="s">
        <v>24</v>
      </c>
      <c r="G103" s="635"/>
      <c r="H103" s="635"/>
      <c r="I103" s="635"/>
      <c r="J103" s="635"/>
      <c r="K103" s="635"/>
    </row>
    <row r="104" spans="1:11" x14ac:dyDescent="0.45">
      <c r="A104" s="670" t="s">
        <v>15</v>
      </c>
      <c r="B104" s="649">
        <v>298.35706759959692</v>
      </c>
      <c r="C104" s="649">
        <v>4206.8850450995415</v>
      </c>
      <c r="D104" s="649">
        <v>6184.4927187363619</v>
      </c>
      <c r="E104" s="649">
        <v>5798.6068617132159</v>
      </c>
      <c r="F104" s="671">
        <v>16488.341693148715</v>
      </c>
      <c r="G104" s="635"/>
      <c r="H104" s="635"/>
      <c r="I104" s="635"/>
      <c r="J104" s="635"/>
      <c r="K104" s="635"/>
    </row>
    <row r="105" spans="1:11" x14ac:dyDescent="0.45">
      <c r="A105" s="670" t="s">
        <v>16</v>
      </c>
      <c r="B105" s="649">
        <v>16.661991344659548</v>
      </c>
      <c r="C105" s="649">
        <v>4135.0849228504567</v>
      </c>
      <c r="D105" s="649">
        <v>5969.7844633301256</v>
      </c>
      <c r="E105" s="649">
        <v>5024.1207051208003</v>
      </c>
      <c r="F105" s="671">
        <v>15145.652082646042</v>
      </c>
      <c r="G105" s="635"/>
      <c r="H105" s="635"/>
      <c r="I105" s="635"/>
      <c r="J105" s="635"/>
      <c r="K105" s="635"/>
    </row>
    <row r="106" spans="1:11" x14ac:dyDescent="0.45">
      <c r="A106" s="670" t="s">
        <v>17</v>
      </c>
      <c r="B106" s="649">
        <v>74.660506968764722</v>
      </c>
      <c r="C106" s="649">
        <v>13478.617638066977</v>
      </c>
      <c r="D106" s="649">
        <v>17019.330041105663</v>
      </c>
      <c r="E106" s="649">
        <v>14346.730352743876</v>
      </c>
      <c r="F106" s="671">
        <v>44919.338538885284</v>
      </c>
      <c r="G106" s="635"/>
      <c r="H106" s="635"/>
      <c r="I106" s="635"/>
      <c r="J106" s="635"/>
      <c r="K106" s="635"/>
    </row>
    <row r="107" spans="1:11" x14ac:dyDescent="0.45">
      <c r="A107" s="670" t="s">
        <v>18</v>
      </c>
      <c r="B107" s="649">
        <v>158.53313349720389</v>
      </c>
      <c r="C107" s="649">
        <v>8360.3707323048329</v>
      </c>
      <c r="D107" s="649">
        <v>11521.575750948405</v>
      </c>
      <c r="E107" s="649">
        <v>11192.193028150736</v>
      </c>
      <c r="F107" s="671">
        <v>31232.672644901177</v>
      </c>
      <c r="G107" s="635"/>
      <c r="H107" s="635"/>
      <c r="I107" s="635"/>
      <c r="J107" s="635"/>
      <c r="K107" s="635"/>
    </row>
    <row r="108" spans="1:11" x14ac:dyDescent="0.45">
      <c r="A108" s="670" t="s">
        <v>19</v>
      </c>
      <c r="B108" s="649">
        <v>126.05577929344946</v>
      </c>
      <c r="C108" s="649">
        <v>5199.4713720110194</v>
      </c>
      <c r="D108" s="649">
        <v>8387.0472904989419</v>
      </c>
      <c r="E108" s="649">
        <v>8731.7961590684772</v>
      </c>
      <c r="F108" s="671">
        <v>22444.370600871887</v>
      </c>
      <c r="G108" s="635"/>
      <c r="H108" s="635"/>
      <c r="I108" s="635"/>
      <c r="J108" s="635"/>
      <c r="K108" s="635"/>
    </row>
    <row r="109" spans="1:11" x14ac:dyDescent="0.45">
      <c r="A109" s="670" t="s">
        <v>20</v>
      </c>
      <c r="B109" s="649">
        <v>4009.6522352306579</v>
      </c>
      <c r="C109" s="649">
        <v>5762.7979140038942</v>
      </c>
      <c r="D109" s="649">
        <v>10084.908058321062</v>
      </c>
      <c r="E109" s="649">
        <v>11427.770271267917</v>
      </c>
      <c r="F109" s="671">
        <v>31285.128478823528</v>
      </c>
      <c r="G109" s="635"/>
      <c r="H109" s="635"/>
      <c r="I109" s="635"/>
      <c r="J109" s="635"/>
    </row>
    <row r="110" spans="1:11" x14ac:dyDescent="0.45">
      <c r="A110" s="670" t="s">
        <v>21</v>
      </c>
      <c r="B110" s="649">
        <v>1843.4429556741979</v>
      </c>
      <c r="C110" s="649">
        <v>2494.3930606398303</v>
      </c>
      <c r="D110" s="649">
        <v>4697.1387318013058</v>
      </c>
      <c r="E110" s="649">
        <v>3378.4551316060342</v>
      </c>
      <c r="F110" s="671">
        <v>12413.429879721367</v>
      </c>
      <c r="G110" s="635"/>
      <c r="H110" s="635"/>
      <c r="I110" s="635"/>
      <c r="J110" s="635"/>
    </row>
    <row r="111" spans="1:11" x14ac:dyDescent="0.45">
      <c r="A111" s="670" t="s">
        <v>22</v>
      </c>
      <c r="B111" s="649">
        <v>715.49598689918082</v>
      </c>
      <c r="C111" s="649">
        <v>928.94684448249052</v>
      </c>
      <c r="D111" s="649">
        <v>1682.5590559500943</v>
      </c>
      <c r="E111" s="649">
        <v>1362.3827695751297</v>
      </c>
      <c r="F111" s="671">
        <v>4689.3846569068955</v>
      </c>
      <c r="G111" s="635"/>
      <c r="H111" s="635"/>
      <c r="I111" s="635"/>
      <c r="J111" s="635"/>
    </row>
    <row r="112" spans="1:11" x14ac:dyDescent="0.45">
      <c r="A112" s="670" t="s">
        <v>101</v>
      </c>
      <c r="B112" s="649">
        <v>1234.9656760177459</v>
      </c>
      <c r="C112" s="649">
        <v>1477.8204782681441</v>
      </c>
      <c r="D112" s="649">
        <v>3040.5856855745187</v>
      </c>
      <c r="E112" s="649">
        <v>2325.0896986753633</v>
      </c>
      <c r="F112" s="671">
        <v>8078.461538535772</v>
      </c>
      <c r="G112" s="635"/>
      <c r="H112" s="635"/>
      <c r="I112" s="635"/>
      <c r="J112" s="635"/>
    </row>
    <row r="113" spans="1:10" ht="14.65" thickBot="1" x14ac:dyDescent="0.5">
      <c r="A113" s="672" t="s">
        <v>102</v>
      </c>
      <c r="B113" s="650">
        <v>7477.5925816944246</v>
      </c>
      <c r="C113" s="650">
        <v>8128.8968809736771</v>
      </c>
      <c r="D113" s="650">
        <v>14665.897655958765</v>
      </c>
      <c r="E113" s="650">
        <v>12858.099576426652</v>
      </c>
      <c r="F113" s="671">
        <v>43130.486695053522</v>
      </c>
      <c r="G113" s="635"/>
      <c r="H113" s="635"/>
      <c r="I113" s="635"/>
      <c r="J113" s="635"/>
    </row>
    <row r="114" spans="1:10" ht="14.65" thickTop="1" x14ac:dyDescent="0.45">
      <c r="A114" s="673" t="s">
        <v>24</v>
      </c>
      <c r="B114" s="674">
        <v>15955.417914219881</v>
      </c>
      <c r="C114" s="674">
        <v>54173.284888700859</v>
      </c>
      <c r="D114" s="674">
        <v>83253.319452225245</v>
      </c>
      <c r="E114" s="674">
        <v>76445.244554348203</v>
      </c>
      <c r="F114" s="674">
        <v>229827.26680949421</v>
      </c>
      <c r="G114" s="635"/>
      <c r="H114" s="635"/>
      <c r="I114" s="635"/>
      <c r="J114" s="635"/>
    </row>
    <row r="115" spans="1:10" x14ac:dyDescent="0.45">
      <c r="A115" s="106"/>
      <c r="B115" s="106"/>
      <c r="C115" s="106"/>
      <c r="D115" s="106"/>
      <c r="E115" s="106"/>
      <c r="F115" s="108"/>
      <c r="G115" s="106"/>
      <c r="H115" s="106"/>
      <c r="I115" s="106"/>
      <c r="J115" s="106"/>
    </row>
    <row r="116" spans="1:10" ht="14.65" thickBot="1" x14ac:dyDescent="0.5">
      <c r="A116" s="652" t="s">
        <v>103</v>
      </c>
      <c r="B116" s="652"/>
      <c r="C116" s="652"/>
      <c r="D116" s="652"/>
      <c r="E116" s="652"/>
      <c r="F116" s="652"/>
      <c r="G116" s="652"/>
      <c r="H116" s="652"/>
      <c r="I116" s="652"/>
      <c r="J116" s="652"/>
    </row>
    <row r="117" spans="1:10" x14ac:dyDescent="0.45">
      <c r="A117" s="635"/>
      <c r="B117" s="635"/>
      <c r="C117" s="635"/>
      <c r="D117" s="635"/>
      <c r="E117" s="635"/>
      <c r="F117" s="646"/>
      <c r="G117" s="635"/>
      <c r="H117" s="635"/>
      <c r="I117" s="635"/>
      <c r="J117" s="635"/>
    </row>
    <row r="118" spans="1:10" ht="85.5" x14ac:dyDescent="0.45">
      <c r="A118" s="655" t="s">
        <v>104</v>
      </c>
      <c r="B118" s="655" t="s">
        <v>105</v>
      </c>
      <c r="C118" s="656" t="s">
        <v>106</v>
      </c>
      <c r="D118" s="656" t="s">
        <v>107</v>
      </c>
      <c r="E118" s="656" t="s">
        <v>108</v>
      </c>
      <c r="F118" s="669" t="s">
        <v>109</v>
      </c>
      <c r="G118" s="655" t="s">
        <v>110</v>
      </c>
      <c r="H118" s="656" t="s">
        <v>111</v>
      </c>
      <c r="I118" s="656" t="s">
        <v>112</v>
      </c>
      <c r="J118" s="656" t="s">
        <v>113</v>
      </c>
    </row>
    <row r="119" spans="1:10" x14ac:dyDescent="0.45">
      <c r="A119" s="635" t="s">
        <v>114</v>
      </c>
      <c r="B119" s="637">
        <v>0</v>
      </c>
      <c r="C119" s="637">
        <v>0</v>
      </c>
      <c r="D119" s="648">
        <v>0</v>
      </c>
      <c r="E119" s="637">
        <v>0</v>
      </c>
      <c r="F119" s="637">
        <v>0</v>
      </c>
      <c r="G119" s="648">
        <v>0</v>
      </c>
      <c r="H119" s="637">
        <v>0</v>
      </c>
      <c r="I119" s="637">
        <v>0</v>
      </c>
      <c r="J119" s="648">
        <v>0</v>
      </c>
    </row>
    <row r="120" spans="1:10" x14ac:dyDescent="0.45">
      <c r="A120" s="635" t="s">
        <v>115</v>
      </c>
      <c r="B120" s="637">
        <v>60515.303609141272</v>
      </c>
      <c r="C120" s="637">
        <v>5181.815230425078</v>
      </c>
      <c r="D120" s="648">
        <v>8.5628178681769473E-2</v>
      </c>
      <c r="E120" s="637">
        <v>32544.978365279381</v>
      </c>
      <c r="F120" s="637">
        <v>869.18309512634369</v>
      </c>
      <c r="G120" s="648">
        <v>2.6707133904677348E-2</v>
      </c>
      <c r="H120" s="637">
        <v>8554.0524402101164</v>
      </c>
      <c r="I120" s="637">
        <v>568.58156595129071</v>
      </c>
      <c r="J120" s="648">
        <v>6.6469263536257261E-2</v>
      </c>
    </row>
    <row r="121" spans="1:10" ht="14.65" thickBot="1" x14ac:dyDescent="0.5">
      <c r="A121" s="635" t="s">
        <v>116</v>
      </c>
      <c r="B121" s="637">
        <v>113100.68441904504</v>
      </c>
      <c r="C121" s="637">
        <v>10543.754450191724</v>
      </c>
      <c r="D121" s="648">
        <v>9.3224497308313906E-2</v>
      </c>
      <c r="E121" s="637">
        <v>72555.202690774982</v>
      </c>
      <c r="F121" s="637">
        <v>2089.4770602604563</v>
      </c>
      <c r="G121" s="648">
        <v>2.8798445635465401E-2</v>
      </c>
      <c r="H121" s="637">
        <v>19056.947559791617</v>
      </c>
      <c r="I121" s="637">
        <v>1107.0587909580611</v>
      </c>
      <c r="J121" s="648">
        <v>5.8092136082373021E-2</v>
      </c>
    </row>
    <row r="122" spans="1:10" ht="14.65" thickTop="1" x14ac:dyDescent="0.45">
      <c r="A122" s="673" t="s">
        <v>24</v>
      </c>
      <c r="B122" s="674">
        <v>173615.98802818632</v>
      </c>
      <c r="C122" s="674">
        <v>15725.569680616802</v>
      </c>
      <c r="D122" s="699">
        <v>9.0576736965398474E-2</v>
      </c>
      <c r="E122" s="674">
        <v>105100.18105605437</v>
      </c>
      <c r="F122" s="674">
        <v>2958.6601553867999</v>
      </c>
      <c r="G122" s="699">
        <v>2.8150856883955522E-2</v>
      </c>
      <c r="H122" s="674">
        <v>27611.000000001732</v>
      </c>
      <c r="I122" s="674">
        <v>1675.6403569093518</v>
      </c>
      <c r="J122" s="699">
        <v>6.068742011912813E-2</v>
      </c>
    </row>
    <row r="123" spans="1:10" x14ac:dyDescent="0.45">
      <c r="A123" s="635"/>
      <c r="B123" s="635"/>
      <c r="C123" s="635"/>
      <c r="D123" s="635"/>
      <c r="E123" s="635"/>
      <c r="F123" s="635"/>
      <c r="G123" s="635"/>
      <c r="H123" s="635"/>
      <c r="I123" s="637"/>
      <c r="J123" s="637"/>
    </row>
    <row r="124" spans="1:10" ht="85.5" x14ac:dyDescent="0.45">
      <c r="A124" s="655" t="s">
        <v>117</v>
      </c>
      <c r="B124" s="655" t="s">
        <v>105</v>
      </c>
      <c r="C124" s="656" t="s">
        <v>106</v>
      </c>
      <c r="D124" s="656" t="s">
        <v>107</v>
      </c>
      <c r="E124" s="656" t="s">
        <v>108</v>
      </c>
      <c r="F124" s="669" t="s">
        <v>109</v>
      </c>
      <c r="G124" s="655" t="s">
        <v>110</v>
      </c>
      <c r="H124" s="656" t="s">
        <v>111</v>
      </c>
      <c r="I124" s="656" t="s">
        <v>112</v>
      </c>
      <c r="J124" s="656" t="s">
        <v>113</v>
      </c>
    </row>
    <row r="125" spans="1:10" x14ac:dyDescent="0.45">
      <c r="A125" s="635" t="s">
        <v>118</v>
      </c>
      <c r="B125" s="637">
        <v>1358.2761551020126</v>
      </c>
      <c r="C125" s="637">
        <v>136.43130663826676</v>
      </c>
      <c r="D125" s="648">
        <v>0.10044445389532747</v>
      </c>
      <c r="E125" s="637">
        <v>956.94547963992341</v>
      </c>
      <c r="F125" s="637">
        <v>26.710213494593287</v>
      </c>
      <c r="G125" s="648">
        <v>2.7911949074302254E-2</v>
      </c>
      <c r="H125" s="637">
        <v>257.10545598140931</v>
      </c>
      <c r="I125" s="637">
        <v>19.433097683596625</v>
      </c>
      <c r="J125" s="648">
        <v>7.5584151294719265E-2</v>
      </c>
    </row>
    <row r="126" spans="1:10" x14ac:dyDescent="0.45">
      <c r="A126" s="635" t="s">
        <v>119</v>
      </c>
      <c r="B126" s="637">
        <v>6645.5131922373166</v>
      </c>
      <c r="C126" s="637">
        <v>489.74296527348508</v>
      </c>
      <c r="D126" s="648">
        <v>7.3695281478871819E-2</v>
      </c>
      <c r="E126" s="637">
        <v>2632.8684227789236</v>
      </c>
      <c r="F126" s="637">
        <v>56.044502501648921</v>
      </c>
      <c r="G126" s="648">
        <v>2.128648056118787E-2</v>
      </c>
      <c r="H126" s="637">
        <v>591.44215530153065</v>
      </c>
      <c r="I126" s="637">
        <v>30.142828908021862</v>
      </c>
      <c r="J126" s="648">
        <v>5.0964965276535559E-2</v>
      </c>
    </row>
    <row r="127" spans="1:10" x14ac:dyDescent="0.45">
      <c r="A127" s="635" t="s">
        <v>120</v>
      </c>
      <c r="B127" s="637">
        <v>3807.2466993337475</v>
      </c>
      <c r="C127" s="637">
        <v>253.67563300584834</v>
      </c>
      <c r="D127" s="648">
        <v>6.6629680984486905E-2</v>
      </c>
      <c r="E127" s="637">
        <v>1680.6943938103097</v>
      </c>
      <c r="F127" s="637">
        <v>36.919182227354511</v>
      </c>
      <c r="G127" s="648">
        <v>2.1966624249667943E-2</v>
      </c>
      <c r="H127" s="637">
        <v>414.50176002084072</v>
      </c>
      <c r="I127" s="637">
        <v>31.221338544575168</v>
      </c>
      <c r="J127" s="648">
        <v>7.5322571713580644E-2</v>
      </c>
    </row>
    <row r="128" spans="1:10" x14ac:dyDescent="0.45">
      <c r="A128" s="635" t="s">
        <v>121</v>
      </c>
      <c r="B128" s="637">
        <v>557.80620157543353</v>
      </c>
      <c r="C128" s="637">
        <v>52.24049731300358</v>
      </c>
      <c r="D128" s="648">
        <v>9.3653489626789252E-2</v>
      </c>
      <c r="E128" s="637">
        <v>181.75263406590747</v>
      </c>
      <c r="F128" s="637">
        <v>6.0238003613559457</v>
      </c>
      <c r="G128" s="648">
        <v>3.3142850403871361E-2</v>
      </c>
      <c r="H128" s="637">
        <v>44.898070502560124</v>
      </c>
      <c r="I128" s="637">
        <v>3.3722216008006303</v>
      </c>
      <c r="J128" s="648">
        <v>7.5108385795962962E-2</v>
      </c>
    </row>
    <row r="129" spans="1:10" x14ac:dyDescent="0.45">
      <c r="A129" s="635" t="s">
        <v>122</v>
      </c>
      <c r="B129" s="637">
        <v>7665.1964711879546</v>
      </c>
      <c r="C129" s="637">
        <v>734.2722919967589</v>
      </c>
      <c r="D129" s="648">
        <v>9.5793016494326227E-2</v>
      </c>
      <c r="E129" s="637">
        <v>2942.7572091502157</v>
      </c>
      <c r="F129" s="637">
        <v>74.257125677556047</v>
      </c>
      <c r="G129" s="648">
        <v>2.5233860763864847E-2</v>
      </c>
      <c r="H129" s="637">
        <v>744.51101905177507</v>
      </c>
      <c r="I129" s="637">
        <v>43.929205728328775</v>
      </c>
      <c r="J129" s="648">
        <v>5.9004104176024065E-2</v>
      </c>
    </row>
    <row r="130" spans="1:10" x14ac:dyDescent="0.45">
      <c r="A130" s="635" t="s">
        <v>123</v>
      </c>
      <c r="B130" s="637">
        <v>2800.7353581547081</v>
      </c>
      <c r="C130" s="637">
        <v>198.97084972618862</v>
      </c>
      <c r="D130" s="648">
        <v>7.1042360052640779E-2</v>
      </c>
      <c r="E130" s="637">
        <v>939.17187099472858</v>
      </c>
      <c r="F130" s="637">
        <v>30.094303638386766</v>
      </c>
      <c r="G130" s="648">
        <v>3.2043446538185E-2</v>
      </c>
      <c r="H130" s="637">
        <v>240.84825795193245</v>
      </c>
      <c r="I130" s="637">
        <v>18.984620469071015</v>
      </c>
      <c r="J130" s="648">
        <v>7.8823989139501643E-2</v>
      </c>
    </row>
    <row r="131" spans="1:10" x14ac:dyDescent="0.45">
      <c r="A131" s="635" t="s">
        <v>124</v>
      </c>
      <c r="B131" s="637">
        <v>59.730457986050695</v>
      </c>
      <c r="C131" s="637">
        <v>5.143663533159903</v>
      </c>
      <c r="D131" s="648">
        <v>8.6114583858726501E-2</v>
      </c>
      <c r="E131" s="637">
        <v>49.560265869450525</v>
      </c>
      <c r="F131" s="637">
        <v>1.2877029381558041</v>
      </c>
      <c r="G131" s="648">
        <v>2.5982567195014947E-2</v>
      </c>
      <c r="H131" s="637">
        <v>12.196293449299459</v>
      </c>
      <c r="I131" s="637">
        <v>0.96070004557394051</v>
      </c>
      <c r="J131" s="648">
        <v>7.8769836882624539E-2</v>
      </c>
    </row>
    <row r="132" spans="1:10" x14ac:dyDescent="0.45">
      <c r="A132" s="635" t="s">
        <v>125</v>
      </c>
      <c r="B132" s="637">
        <v>151.18058491398176</v>
      </c>
      <c r="C132" s="637">
        <v>10.868176730017366</v>
      </c>
      <c r="D132" s="648">
        <v>7.1888706715886208E-2</v>
      </c>
      <c r="E132" s="637">
        <v>144.21669671378271</v>
      </c>
      <c r="F132" s="637">
        <v>3.559080288696626</v>
      </c>
      <c r="G132" s="648">
        <v>2.4678697888636959E-2</v>
      </c>
      <c r="H132" s="637">
        <v>34.330287685137314</v>
      </c>
      <c r="I132" s="637">
        <v>2.9031423163883061</v>
      </c>
      <c r="J132" s="648">
        <v>8.4565044808673995E-2</v>
      </c>
    </row>
    <row r="133" spans="1:10" x14ac:dyDescent="0.45">
      <c r="A133" s="635" t="s">
        <v>126</v>
      </c>
      <c r="B133" s="637">
        <v>654.75945464121696</v>
      </c>
      <c r="C133" s="637">
        <v>68.220341426222078</v>
      </c>
      <c r="D133" s="648">
        <v>0.10419145679019512</v>
      </c>
      <c r="E133" s="637">
        <v>766.22158289543768</v>
      </c>
      <c r="F133" s="637">
        <v>26.331780826427845</v>
      </c>
      <c r="G133" s="648">
        <v>3.4365751910725294E-2</v>
      </c>
      <c r="H133" s="637">
        <v>177.8613937607488</v>
      </c>
      <c r="I133" s="637">
        <v>11.157123891670221</v>
      </c>
      <c r="J133" s="648">
        <v>6.2729317789324682E-2</v>
      </c>
    </row>
    <row r="134" spans="1:10" x14ac:dyDescent="0.45">
      <c r="A134" s="635" t="s">
        <v>127</v>
      </c>
      <c r="B134" s="637">
        <v>2827.9327339485753</v>
      </c>
      <c r="C134" s="637">
        <v>337.7478132435844</v>
      </c>
      <c r="D134" s="648">
        <v>0.11943276061308401</v>
      </c>
      <c r="E134" s="637">
        <v>1696.2918592508042</v>
      </c>
      <c r="F134" s="637">
        <v>39.866585092848744</v>
      </c>
      <c r="G134" s="648">
        <v>2.3502196792040547E-2</v>
      </c>
      <c r="H134" s="637">
        <v>362.43303634411342</v>
      </c>
      <c r="I134" s="637">
        <v>18.27540725530508</v>
      </c>
      <c r="J134" s="648">
        <v>5.0424231299801892E-2</v>
      </c>
    </row>
    <row r="135" spans="1:10" x14ac:dyDescent="0.45">
      <c r="A135" s="635" t="s">
        <v>128</v>
      </c>
      <c r="B135" s="637">
        <v>161.28549924903652</v>
      </c>
      <c r="C135" s="637">
        <v>12.056361066359651</v>
      </c>
      <c r="D135" s="648">
        <v>7.4751674034525289E-2</v>
      </c>
      <c r="E135" s="637">
        <v>52.180048622567298</v>
      </c>
      <c r="F135" s="637">
        <v>2.2815400269448647</v>
      </c>
      <c r="G135" s="648">
        <v>4.3724375257828407E-2</v>
      </c>
      <c r="H135" s="637">
        <v>20.112332266845179</v>
      </c>
      <c r="I135" s="637">
        <v>1.6098776135802881</v>
      </c>
      <c r="J135" s="648">
        <v>8.0044302780048177E-2</v>
      </c>
    </row>
    <row r="136" spans="1:10" x14ac:dyDescent="0.45">
      <c r="A136" s="635" t="s">
        <v>129</v>
      </c>
      <c r="B136" s="637">
        <v>7836.6486925997588</v>
      </c>
      <c r="C136" s="637">
        <v>432.33036954573288</v>
      </c>
      <c r="D136" s="648">
        <v>5.5167761948291448E-2</v>
      </c>
      <c r="E136" s="637">
        <v>737.95620301048268</v>
      </c>
      <c r="F136" s="637">
        <v>19.368199968167104</v>
      </c>
      <c r="G136" s="648">
        <v>2.6245730965001428E-2</v>
      </c>
      <c r="H136" s="637">
        <v>219.87711187754664</v>
      </c>
      <c r="I136" s="637">
        <v>15.273841133814578</v>
      </c>
      <c r="J136" s="648">
        <v>6.9465352729941462E-2</v>
      </c>
    </row>
    <row r="137" spans="1:10" x14ac:dyDescent="0.45">
      <c r="A137" s="635" t="s">
        <v>130</v>
      </c>
      <c r="B137" s="637">
        <v>10182.011798729884</v>
      </c>
      <c r="C137" s="637">
        <v>682.22094831379923</v>
      </c>
      <c r="D137" s="648">
        <v>6.7002569020682162E-2</v>
      </c>
      <c r="E137" s="637">
        <v>2776.0483661160984</v>
      </c>
      <c r="F137" s="637">
        <v>62.18812996069822</v>
      </c>
      <c r="G137" s="648">
        <v>2.2401673803581497E-2</v>
      </c>
      <c r="H137" s="637">
        <v>715.80540919148655</v>
      </c>
      <c r="I137" s="637">
        <v>54.414284218955345</v>
      </c>
      <c r="J137" s="648">
        <v>7.6018263511611534E-2</v>
      </c>
    </row>
    <row r="138" spans="1:10" x14ac:dyDescent="0.45">
      <c r="A138" s="635" t="s">
        <v>131</v>
      </c>
      <c r="B138" s="637">
        <v>70.726212482649018</v>
      </c>
      <c r="C138" s="637">
        <v>6.2990980214424717</v>
      </c>
      <c r="D138" s="648">
        <v>8.9063132328594641E-2</v>
      </c>
      <c r="E138" s="637">
        <v>13.437668690410016</v>
      </c>
      <c r="F138" s="637">
        <v>0.25456360862799987</v>
      </c>
      <c r="G138" s="648">
        <v>1.8944030731288444E-2</v>
      </c>
      <c r="H138" s="637">
        <v>5.063680660464569</v>
      </c>
      <c r="I138" s="637">
        <v>0.52823541980649436</v>
      </c>
      <c r="J138" s="648">
        <v>0.10431847014579139</v>
      </c>
    </row>
    <row r="139" spans="1:10" x14ac:dyDescent="0.45">
      <c r="A139" s="635" t="s">
        <v>132</v>
      </c>
      <c r="B139" s="637">
        <v>507.96944787273731</v>
      </c>
      <c r="C139" s="637">
        <v>36.599010090750774</v>
      </c>
      <c r="D139" s="648">
        <v>7.2049628661761567E-2</v>
      </c>
      <c r="E139" s="637">
        <v>301.51136910863903</v>
      </c>
      <c r="F139" s="637">
        <v>4.6420691366921476</v>
      </c>
      <c r="G139" s="648">
        <v>1.5396000324682753E-2</v>
      </c>
      <c r="H139" s="637">
        <v>68.454595013701649</v>
      </c>
      <c r="I139" s="637">
        <v>2.5008917737380942</v>
      </c>
      <c r="J139" s="648">
        <v>3.6533585119268089E-2</v>
      </c>
    </row>
    <row r="140" spans="1:10" x14ac:dyDescent="0.45">
      <c r="A140" s="635" t="s">
        <v>133</v>
      </c>
      <c r="B140" s="637">
        <v>42015.189098447619</v>
      </c>
      <c r="C140" s="637">
        <v>3706.2253795594957</v>
      </c>
      <c r="D140" s="648">
        <v>8.8211560130677449E-2</v>
      </c>
      <c r="E140" s="637">
        <v>25591.402671843214</v>
      </c>
      <c r="F140" s="637">
        <v>736.04607871269877</v>
      </c>
      <c r="G140" s="648">
        <v>2.8761459000546656E-2</v>
      </c>
      <c r="H140" s="637">
        <v>6737.1297962394228</v>
      </c>
      <c r="I140" s="637">
        <v>387.7611009130959</v>
      </c>
      <c r="J140" s="648">
        <v>5.7555830545158719E-2</v>
      </c>
    </row>
    <row r="141" spans="1:10" x14ac:dyDescent="0.45">
      <c r="A141" s="635" t="s">
        <v>134</v>
      </c>
      <c r="B141" s="637">
        <v>9014.3019909733794</v>
      </c>
      <c r="C141" s="637">
        <v>671.10499361053428</v>
      </c>
      <c r="D141" s="648">
        <v>7.4448913990518215E-2</v>
      </c>
      <c r="E141" s="637">
        <v>1942.1803247395756</v>
      </c>
      <c r="F141" s="637">
        <v>44.58928077891413</v>
      </c>
      <c r="G141" s="648">
        <v>2.2958362934138492E-2</v>
      </c>
      <c r="H141" s="637">
        <v>435.3545534711626</v>
      </c>
      <c r="I141" s="637">
        <v>27.608821503367221</v>
      </c>
      <c r="J141" s="648">
        <v>6.3416866283439483E-2</v>
      </c>
    </row>
    <row r="142" spans="1:10" ht="14.65" thickBot="1" x14ac:dyDescent="0.5">
      <c r="A142" s="635" t="s">
        <v>135</v>
      </c>
      <c r="B142" s="637">
        <v>77299.477978752548</v>
      </c>
      <c r="C142" s="637">
        <v>7891.419981521999</v>
      </c>
      <c r="D142" s="648">
        <v>0.10208891687070809</v>
      </c>
      <c r="E142" s="637">
        <v>61694.983988755223</v>
      </c>
      <c r="F142" s="637">
        <v>1788.1960161470381</v>
      </c>
      <c r="G142" s="648">
        <v>2.8984463574428708E-2</v>
      </c>
      <c r="H142" s="637">
        <v>16529.074791231556</v>
      </c>
      <c r="I142" s="637">
        <v>1005.5636178896591</v>
      </c>
      <c r="J142" s="648">
        <v>6.0836049844913073E-2</v>
      </c>
    </row>
    <row r="143" spans="1:10" ht="14.65" thickTop="1" x14ac:dyDescent="0.45">
      <c r="A143" s="673" t="s">
        <v>24</v>
      </c>
      <c r="B143" s="674">
        <v>173615.98802818861</v>
      </c>
      <c r="C143" s="674">
        <v>15725.569680616649</v>
      </c>
      <c r="D143" s="699">
        <v>9.0576736965396393E-2</v>
      </c>
      <c r="E143" s="674">
        <v>105100.18105605569</v>
      </c>
      <c r="F143" s="674">
        <v>2958.6601553868059</v>
      </c>
      <c r="G143" s="699">
        <v>2.8150856883955223E-2</v>
      </c>
      <c r="H143" s="674">
        <v>27611.000000001535</v>
      </c>
      <c r="I143" s="674">
        <v>1675.6403569093486</v>
      </c>
      <c r="J143" s="699">
        <v>6.0687420119128442E-2</v>
      </c>
    </row>
  </sheetData>
  <sheetProtection algorithmName="SHA-512" hashValue="mjL6jJXARxOENcTiBirZNB3UmbtUnx61MwSXm3LkPOCFtzi9cIgAHif1TiVM7yk7SJj9M4V+tYoNDgkWUy8f9w==" saltValue="n6ONVKh0J2DlmCLHF7YYTQ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4F33-BD40-44B9-95B6-52ED809196D3}">
  <sheetPr>
    <tabColor theme="7" tint="0.59999389629810485"/>
  </sheetPr>
  <dimension ref="A1:M143"/>
  <sheetViews>
    <sheetView workbookViewId="0">
      <selection activeCell="D12" sqref="D12"/>
    </sheetView>
  </sheetViews>
  <sheetFormatPr defaultRowHeight="14.25" x14ac:dyDescent="0.45"/>
  <cols>
    <col min="1" max="1" width="64.1328125" customWidth="1"/>
    <col min="2" max="2" width="13.33203125" customWidth="1"/>
    <col min="3" max="3" width="12.6640625" customWidth="1"/>
    <col min="4" max="4" width="12.265625" customWidth="1"/>
    <col min="5" max="5" width="13.73046875" customWidth="1"/>
    <col min="6" max="6" width="15.19921875" customWidth="1"/>
    <col min="8" max="8" width="12.3984375" customWidth="1"/>
  </cols>
  <sheetData>
    <row r="1" spans="1:13" s="162" customFormat="1" ht="14.65" thickBot="1" x14ac:dyDescent="0.5">
      <c r="B1" s="163" t="s">
        <v>160</v>
      </c>
      <c r="C1" s="164"/>
      <c r="D1" s="169" t="s">
        <v>141</v>
      </c>
      <c r="E1" s="169"/>
    </row>
    <row r="2" spans="1:13" s="162" customFormat="1" ht="28.9" thickBot="1" x14ac:dyDescent="0.5">
      <c r="B2" s="165" t="s">
        <v>142</v>
      </c>
      <c r="C2" s="165" t="s">
        <v>143</v>
      </c>
      <c r="D2" s="166" t="s">
        <v>161</v>
      </c>
      <c r="E2" s="166" t="s">
        <v>162</v>
      </c>
    </row>
    <row r="3" spans="1:13" s="162" customFormat="1" ht="28.5" x14ac:dyDescent="0.45">
      <c r="B3" s="142" t="s">
        <v>147</v>
      </c>
      <c r="C3" s="142">
        <v>1.39</v>
      </c>
      <c r="D3" s="153">
        <v>90</v>
      </c>
      <c r="E3" s="153">
        <v>90</v>
      </c>
    </row>
    <row r="4" spans="1:13" s="162" customFormat="1" x14ac:dyDescent="0.45">
      <c r="B4" s="142" t="s">
        <v>148</v>
      </c>
      <c r="C4" s="142">
        <v>1.5</v>
      </c>
      <c r="D4" s="153">
        <v>90</v>
      </c>
      <c r="E4" s="153">
        <v>90</v>
      </c>
    </row>
    <row r="5" spans="1:13" s="162" customFormat="1" x14ac:dyDescent="0.45">
      <c r="B5" s="142" t="s">
        <v>149</v>
      </c>
      <c r="C5" s="142">
        <v>2</v>
      </c>
      <c r="D5" s="153">
        <v>90</v>
      </c>
      <c r="E5" s="153">
        <v>90</v>
      </c>
    </row>
    <row r="6" spans="1:13" s="162" customFormat="1" x14ac:dyDescent="0.45">
      <c r="B6" s="142" t="s">
        <v>150</v>
      </c>
      <c r="C6" s="142">
        <v>2.5</v>
      </c>
      <c r="D6" s="153">
        <v>90</v>
      </c>
      <c r="E6" s="153">
        <v>90</v>
      </c>
    </row>
    <row r="7" spans="1:13" s="162" customFormat="1" x14ac:dyDescent="0.45">
      <c r="B7" s="167" t="s">
        <v>151</v>
      </c>
      <c r="C7" s="167">
        <v>3</v>
      </c>
      <c r="D7" s="170">
        <v>0</v>
      </c>
      <c r="E7" s="170">
        <v>0</v>
      </c>
    </row>
    <row r="8" spans="1:13" s="162" customFormat="1" x14ac:dyDescent="0.45">
      <c r="B8" s="167" t="s">
        <v>152</v>
      </c>
      <c r="C8" s="167">
        <v>4</v>
      </c>
      <c r="D8" s="170">
        <v>0</v>
      </c>
      <c r="E8" s="170">
        <v>0</v>
      </c>
    </row>
    <row r="9" spans="1:13" s="162" customFormat="1" x14ac:dyDescent="0.45">
      <c r="B9" s="167" t="s">
        <v>153</v>
      </c>
      <c r="C9" s="167">
        <v>5</v>
      </c>
      <c r="D9" s="170">
        <v>0</v>
      </c>
      <c r="E9" s="170">
        <v>0</v>
      </c>
    </row>
    <row r="10" spans="1:13" s="162" customFormat="1" x14ac:dyDescent="0.45">
      <c r="B10" s="167" t="s">
        <v>155</v>
      </c>
      <c r="C10" s="167">
        <v>6</v>
      </c>
      <c r="D10" s="170">
        <v>0</v>
      </c>
      <c r="E10" s="170">
        <v>0</v>
      </c>
    </row>
    <row r="11" spans="1:13" s="162" customFormat="1" ht="14.65" thickBot="1" x14ac:dyDescent="0.5">
      <c r="B11" s="137" t="s">
        <v>156</v>
      </c>
      <c r="C11" s="137" t="s">
        <v>156</v>
      </c>
      <c r="D11" s="171">
        <v>0</v>
      </c>
      <c r="E11" s="171">
        <v>0</v>
      </c>
    </row>
    <row r="12" spans="1:13" s="162" customFormat="1" x14ac:dyDescent="0.45"/>
    <row r="13" spans="1:13" ht="15.75" x14ac:dyDescent="0.5">
      <c r="A13" s="707" t="s">
        <v>8</v>
      </c>
      <c r="B13" s="707"/>
      <c r="C13" s="700"/>
      <c r="D13" s="700"/>
      <c r="E13" s="700"/>
      <c r="F13" s="700"/>
      <c r="G13" s="700"/>
      <c r="H13" s="700"/>
      <c r="I13" s="700"/>
      <c r="J13" s="700"/>
      <c r="K13" s="700"/>
      <c r="L13" s="700"/>
      <c r="M13" s="700"/>
    </row>
    <row r="14" spans="1:13" x14ac:dyDescent="0.45">
      <c r="A14" s="701" t="s">
        <v>9</v>
      </c>
      <c r="B14" s="703"/>
      <c r="C14" s="700"/>
      <c r="D14" s="700"/>
      <c r="E14" s="700"/>
      <c r="F14" s="700"/>
      <c r="G14" s="700"/>
      <c r="H14" s="700"/>
      <c r="I14" s="700"/>
      <c r="J14" s="700"/>
      <c r="K14" s="700"/>
      <c r="L14" s="700"/>
      <c r="M14" s="700"/>
    </row>
    <row r="15" spans="1:13" x14ac:dyDescent="0.45">
      <c r="A15" s="703" t="s">
        <v>10</v>
      </c>
      <c r="B15" s="708" t="s">
        <v>137</v>
      </c>
      <c r="C15" s="700"/>
      <c r="D15" s="700"/>
      <c r="E15" s="700"/>
      <c r="F15" s="700"/>
      <c r="G15" s="700"/>
      <c r="H15" s="700"/>
      <c r="I15" s="700"/>
      <c r="J15" s="700"/>
      <c r="K15" s="700"/>
      <c r="L15" s="700"/>
      <c r="M15" s="700"/>
    </row>
    <row r="16" spans="1:13" x14ac:dyDescent="0.45">
      <c r="A16" s="700"/>
      <c r="B16" s="700"/>
      <c r="C16" s="700"/>
      <c r="D16" s="716"/>
      <c r="E16" s="700"/>
      <c r="F16" s="700"/>
      <c r="G16" s="700"/>
      <c r="H16" s="700"/>
      <c r="I16" s="700"/>
      <c r="J16" s="700"/>
      <c r="K16" s="700"/>
      <c r="L16" s="700"/>
      <c r="M16" s="700"/>
    </row>
    <row r="17" spans="1:13" ht="14.65" thickBot="1" x14ac:dyDescent="0.5">
      <c r="A17" s="717" t="s">
        <v>12</v>
      </c>
      <c r="B17" s="717"/>
      <c r="C17" s="717"/>
      <c r="D17" s="717"/>
      <c r="E17" s="717"/>
      <c r="F17" s="717"/>
      <c r="G17" s="717"/>
      <c r="H17" s="717"/>
      <c r="I17" s="717"/>
      <c r="J17" s="740"/>
      <c r="K17" s="740"/>
      <c r="L17" s="717"/>
      <c r="M17" s="717"/>
    </row>
    <row r="18" spans="1:13" x14ac:dyDescent="0.4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1:13" x14ac:dyDescent="0.45">
      <c r="A19" s="741">
        <v>85434000</v>
      </c>
      <c r="B19" s="700" t="s">
        <v>58</v>
      </c>
      <c r="C19" s="700"/>
      <c r="D19" s="700"/>
      <c r="E19" s="700"/>
      <c r="F19" s="700"/>
      <c r="G19" s="700"/>
      <c r="H19" s="700"/>
      <c r="I19" s="700"/>
      <c r="J19" s="700"/>
      <c r="K19" s="700"/>
      <c r="L19" s="700"/>
      <c r="M19" s="700"/>
    </row>
    <row r="20" spans="1:13" x14ac:dyDescent="0.45">
      <c r="A20" s="742" t="s">
        <v>206</v>
      </c>
      <c r="B20" s="700" t="s">
        <v>207</v>
      </c>
      <c r="C20" s="700"/>
      <c r="D20" s="700"/>
      <c r="E20" s="700"/>
      <c r="F20" s="700"/>
      <c r="G20" s="700"/>
      <c r="H20" s="700"/>
      <c r="I20" s="700"/>
      <c r="J20" s="700"/>
      <c r="K20" s="700"/>
      <c r="L20" s="700"/>
      <c r="M20" s="700"/>
    </row>
    <row r="21" spans="1:13" x14ac:dyDescent="0.45">
      <c r="A21" s="743">
        <v>9570.7840826677293</v>
      </c>
      <c r="B21" s="700" t="s">
        <v>59</v>
      </c>
      <c r="C21" s="700"/>
      <c r="D21" s="700"/>
      <c r="E21" s="700"/>
      <c r="F21" s="700"/>
      <c r="G21" s="700"/>
      <c r="H21" s="700"/>
      <c r="I21" s="700"/>
      <c r="J21" s="700"/>
      <c r="K21" s="700"/>
      <c r="L21" s="700"/>
      <c r="M21" s="700"/>
    </row>
    <row r="22" spans="1:13" x14ac:dyDescent="0.45">
      <c r="A22" s="744">
        <v>107783.82688960717</v>
      </c>
      <c r="B22" s="700" t="s">
        <v>60</v>
      </c>
      <c r="C22" s="700"/>
      <c r="D22" s="700"/>
      <c r="E22" s="700"/>
      <c r="F22" s="700"/>
      <c r="G22" s="700"/>
      <c r="H22" s="700"/>
      <c r="I22" s="700"/>
      <c r="J22" s="700"/>
      <c r="K22" s="700"/>
      <c r="L22" s="700"/>
      <c r="M22" s="700"/>
    </row>
    <row r="23" spans="1:13" x14ac:dyDescent="0.45">
      <c r="A23" s="745">
        <v>792.63155411032756</v>
      </c>
      <c r="B23" s="746" t="s">
        <v>61</v>
      </c>
      <c r="C23" s="700"/>
      <c r="D23" s="700"/>
      <c r="E23" s="700"/>
      <c r="F23" s="700"/>
      <c r="G23" s="700"/>
      <c r="H23" s="700"/>
      <c r="I23" s="700"/>
      <c r="J23" s="700"/>
      <c r="K23" s="700"/>
      <c r="L23" s="700"/>
      <c r="M23" s="700"/>
    </row>
    <row r="24" spans="1:13" x14ac:dyDescent="0.45">
      <c r="A24" s="716">
        <v>0.90936856890831608</v>
      </c>
      <c r="B24" s="718" t="s">
        <v>62</v>
      </c>
      <c r="C24" s="700"/>
      <c r="D24" s="700"/>
      <c r="E24" s="700"/>
      <c r="F24" s="700"/>
      <c r="G24" s="700"/>
      <c r="H24" s="700"/>
      <c r="I24" s="700"/>
      <c r="J24" s="700"/>
      <c r="K24" s="700"/>
      <c r="L24" s="700"/>
      <c r="M24" s="700"/>
    </row>
    <row r="25" spans="1:13" x14ac:dyDescent="0.45">
      <c r="A25" s="747">
        <v>-1.0476871218415895E-2</v>
      </c>
      <c r="B25" s="700" t="s">
        <v>63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</row>
    <row r="26" spans="1:13" x14ac:dyDescent="0.45">
      <c r="A26" s="747"/>
      <c r="B26" s="700"/>
      <c r="C26" s="700"/>
      <c r="D26" s="700"/>
      <c r="E26" s="700"/>
      <c r="F26" s="700"/>
      <c r="G26" s="700"/>
      <c r="H26" s="700"/>
      <c r="I26" s="700"/>
      <c r="J26" s="700"/>
      <c r="K26" s="700"/>
      <c r="L26" s="700"/>
      <c r="M26" s="700"/>
    </row>
    <row r="27" spans="1:13" x14ac:dyDescent="0.4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</row>
    <row r="28" spans="1:13" ht="57" x14ac:dyDescent="0.45">
      <c r="A28" s="721" t="s">
        <v>64</v>
      </c>
      <c r="B28" s="721" t="s">
        <v>11</v>
      </c>
      <c r="C28" s="721" t="s">
        <v>65</v>
      </c>
      <c r="D28" s="721" t="s">
        <v>66</v>
      </c>
      <c r="E28" s="721" t="s">
        <v>67</v>
      </c>
      <c r="F28" s="721" t="s">
        <v>68</v>
      </c>
      <c r="G28" s="721" t="s">
        <v>69</v>
      </c>
      <c r="H28" s="700"/>
      <c r="I28" s="700"/>
      <c r="J28" s="700"/>
      <c r="K28" s="700"/>
      <c r="L28" s="700"/>
      <c r="M28" s="700"/>
    </row>
    <row r="29" spans="1:13" x14ac:dyDescent="0.45">
      <c r="A29" s="700" t="s">
        <v>70</v>
      </c>
      <c r="B29" s="702">
        <v>129356.93303623814</v>
      </c>
      <c r="C29" s="702">
        <v>36926.170243383887</v>
      </c>
      <c r="D29" s="702">
        <v>0</v>
      </c>
      <c r="E29" s="702">
        <v>0</v>
      </c>
      <c r="F29" s="702">
        <v>36926.170243383887</v>
      </c>
      <c r="G29" s="702">
        <v>-92430.76279285425</v>
      </c>
      <c r="H29" s="700"/>
      <c r="I29" s="700"/>
      <c r="J29" s="700"/>
      <c r="K29" s="700"/>
      <c r="L29" s="700"/>
      <c r="M29" s="700"/>
    </row>
    <row r="30" spans="1:13" x14ac:dyDescent="0.45">
      <c r="A30" s="700" t="s">
        <v>71</v>
      </c>
      <c r="B30" s="702">
        <v>0</v>
      </c>
      <c r="C30" s="748">
        <v>5417.9490636582259</v>
      </c>
      <c r="D30" s="702">
        <v>364.33095042696675</v>
      </c>
      <c r="E30" s="702">
        <v>146.57908785307728</v>
      </c>
      <c r="F30" s="702">
        <v>5928.8591019382693</v>
      </c>
      <c r="G30" s="702">
        <v>5928.8591019382693</v>
      </c>
      <c r="H30" s="700"/>
      <c r="I30" s="700"/>
      <c r="J30" s="700"/>
      <c r="K30" s="700"/>
      <c r="L30" s="700"/>
      <c r="M30" s="700"/>
    </row>
    <row r="31" spans="1:13" x14ac:dyDescent="0.45">
      <c r="A31" s="700" t="s">
        <v>72</v>
      </c>
      <c r="B31" s="702">
        <v>0</v>
      </c>
      <c r="C31" s="702">
        <v>92430.76279285425</v>
      </c>
      <c r="D31" s="702">
        <v>0</v>
      </c>
      <c r="E31" s="702">
        <v>9424.2049948146323</v>
      </c>
      <c r="F31" s="702">
        <v>101854.96778766888</v>
      </c>
      <c r="G31" s="702">
        <v>101854.96778766888</v>
      </c>
      <c r="H31" s="700"/>
      <c r="I31" s="700"/>
      <c r="J31" s="700"/>
      <c r="K31" s="700"/>
      <c r="L31" s="700"/>
      <c r="M31" s="700"/>
    </row>
    <row r="32" spans="1:13" x14ac:dyDescent="0.45">
      <c r="A32" s="700" t="s">
        <v>73</v>
      </c>
      <c r="B32" s="702">
        <v>80110.463580346652</v>
      </c>
      <c r="C32" s="702">
        <v>74692.514516688418</v>
      </c>
      <c r="D32" s="702">
        <v>0</v>
      </c>
      <c r="E32" s="702">
        <v>0</v>
      </c>
      <c r="F32" s="702">
        <v>74692.514516688418</v>
      </c>
      <c r="G32" s="702">
        <v>-5417.9490636582341</v>
      </c>
      <c r="H32" s="700"/>
      <c r="I32" s="700"/>
      <c r="J32" s="700"/>
      <c r="K32" s="700"/>
      <c r="L32" s="700"/>
      <c r="M32" s="700"/>
    </row>
    <row r="33" spans="1:13" x14ac:dyDescent="0.45">
      <c r="A33" s="700" t="s">
        <v>24</v>
      </c>
      <c r="B33" s="702">
        <v>209467.3966165848</v>
      </c>
      <c r="C33" s="702">
        <v>209467.3966165848</v>
      </c>
      <c r="D33" s="702">
        <v>364.33095042696675</v>
      </c>
      <c r="E33" s="702">
        <v>9570.7840826677093</v>
      </c>
      <c r="F33" s="702">
        <v>219402.51164967945</v>
      </c>
      <c r="G33" s="702">
        <v>9935.1150330946548</v>
      </c>
      <c r="H33" s="700"/>
      <c r="I33" s="700"/>
      <c r="J33" s="700"/>
      <c r="K33" s="700"/>
      <c r="L33" s="700"/>
      <c r="M33" s="700"/>
    </row>
    <row r="34" spans="1:13" x14ac:dyDescent="0.45">
      <c r="A34" s="700" t="s">
        <v>74</v>
      </c>
      <c r="B34" s="749">
        <v>0.61755163393287793</v>
      </c>
      <c r="C34" s="712">
        <v>0.64341699126853724</v>
      </c>
      <c r="D34" s="712">
        <v>1</v>
      </c>
      <c r="E34" s="712">
        <v>1</v>
      </c>
      <c r="F34" s="749">
        <v>0.65956399516542386</v>
      </c>
      <c r="G34" s="712"/>
      <c r="H34" s="700"/>
      <c r="I34" s="700"/>
      <c r="J34" s="700"/>
      <c r="K34" s="700"/>
      <c r="L34" s="700"/>
      <c r="M34" s="700"/>
    </row>
    <row r="35" spans="1:13" x14ac:dyDescent="0.45">
      <c r="A35" s="700"/>
      <c r="B35" s="700"/>
      <c r="C35" s="712"/>
      <c r="D35" s="712"/>
      <c r="E35" s="712"/>
      <c r="F35" s="700"/>
      <c r="G35" s="700"/>
      <c r="H35" s="700"/>
      <c r="I35" s="700"/>
      <c r="J35" s="700"/>
      <c r="K35" s="700"/>
      <c r="L35" s="700"/>
      <c r="M35" s="700"/>
    </row>
    <row r="36" spans="1:13" x14ac:dyDescent="0.45">
      <c r="A36" s="700"/>
      <c r="B36" s="700"/>
      <c r="C36" s="712"/>
      <c r="D36" s="712"/>
      <c r="E36" s="712"/>
      <c r="F36" s="700"/>
      <c r="G36" s="700"/>
      <c r="H36" s="700"/>
      <c r="I36" s="700"/>
      <c r="J36" s="700"/>
      <c r="K36" s="700"/>
      <c r="L36" s="700"/>
      <c r="M36" s="700"/>
    </row>
    <row r="37" spans="1:13" x14ac:dyDescent="0.45">
      <c r="A37" s="700"/>
      <c r="B37" s="709"/>
      <c r="C37" s="712"/>
      <c r="D37" s="712"/>
      <c r="E37" s="712"/>
      <c r="F37" s="700"/>
      <c r="G37" s="700"/>
      <c r="H37" s="700"/>
      <c r="I37" s="700"/>
      <c r="J37" s="700"/>
      <c r="K37" s="700"/>
      <c r="L37" s="700"/>
      <c r="M37" s="700"/>
    </row>
    <row r="38" spans="1:13" x14ac:dyDescent="0.45">
      <c r="A38" s="700"/>
      <c r="B38" s="700"/>
      <c r="C38" s="712"/>
      <c r="D38" s="712"/>
      <c r="E38" s="712"/>
      <c r="F38" s="700"/>
      <c r="G38" s="700"/>
      <c r="H38" s="700"/>
      <c r="I38" s="700"/>
      <c r="J38" s="700"/>
      <c r="K38" s="700"/>
      <c r="L38" s="700"/>
      <c r="M38" s="700"/>
    </row>
    <row r="39" spans="1:13" ht="14.65" thickBot="1" x14ac:dyDescent="0.5">
      <c r="A39" s="717" t="s">
        <v>14</v>
      </c>
      <c r="B39" s="717"/>
      <c r="C39" s="717"/>
      <c r="D39" s="717"/>
      <c r="E39" s="717"/>
      <c r="F39" s="717"/>
      <c r="G39" s="717"/>
      <c r="H39" s="717"/>
      <c r="I39" s="717"/>
      <c r="J39" s="717"/>
      <c r="K39" s="717"/>
      <c r="L39" s="717"/>
      <c r="M39" s="717"/>
    </row>
    <row r="40" spans="1:13" x14ac:dyDescent="0.4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</row>
    <row r="41" spans="1:13" ht="28.5" x14ac:dyDescent="0.45">
      <c r="A41" s="750"/>
      <c r="B41" s="720" t="s">
        <v>15</v>
      </c>
      <c r="C41" s="721" t="s">
        <v>16</v>
      </c>
      <c r="D41" s="721" t="s">
        <v>17</v>
      </c>
      <c r="E41" s="721" t="s">
        <v>18</v>
      </c>
      <c r="F41" s="721" t="s">
        <v>19</v>
      </c>
      <c r="G41" s="721" t="s">
        <v>20</v>
      </c>
      <c r="H41" s="721" t="s">
        <v>21</v>
      </c>
      <c r="I41" s="721" t="s">
        <v>22</v>
      </c>
      <c r="J41" s="721" t="s">
        <v>23</v>
      </c>
      <c r="K41" s="721" t="s">
        <v>75</v>
      </c>
      <c r="L41" s="721" t="s">
        <v>24</v>
      </c>
      <c r="M41" s="700"/>
    </row>
    <row r="42" spans="1:13" x14ac:dyDescent="0.45">
      <c r="A42" s="722" t="s">
        <v>76</v>
      </c>
      <c r="B42" s="702">
        <v>16488.341693149152</v>
      </c>
      <c r="C42" s="702">
        <v>15145.652082646237</v>
      </c>
      <c r="D42" s="702">
        <v>44919.338538885815</v>
      </c>
      <c r="E42" s="702">
        <v>31232.672644901319</v>
      </c>
      <c r="F42" s="702">
        <v>19280.172195851836</v>
      </c>
      <c r="G42" s="702">
        <v>26996.068260646269</v>
      </c>
      <c r="H42" s="702">
        <v>9441.933343098648</v>
      </c>
      <c r="I42" s="702">
        <v>4689.3846569069965</v>
      </c>
      <c r="J42" s="702">
        <v>8078.4615385358738</v>
      </c>
      <c r="K42" s="702">
        <v>43130.486695053616</v>
      </c>
      <c r="L42" s="751">
        <v>219402.51164967575</v>
      </c>
      <c r="M42" s="700"/>
    </row>
    <row r="43" spans="1:13" x14ac:dyDescent="0.45">
      <c r="A43" s="729" t="s">
        <v>26</v>
      </c>
      <c r="B43" s="712">
        <v>7.5151107292121613E-2</v>
      </c>
      <c r="C43" s="712">
        <v>6.9031352324837841E-2</v>
      </c>
      <c r="D43" s="712">
        <v>0.2047348419173983</v>
      </c>
      <c r="E43" s="712">
        <v>0.14235330493738682</v>
      </c>
      <c r="F43" s="712">
        <v>8.7875804387476081E-2</v>
      </c>
      <c r="G43" s="712">
        <v>0.12304356981904485</v>
      </c>
      <c r="H43" s="712">
        <v>4.3034755035862189E-2</v>
      </c>
      <c r="I43" s="712">
        <v>2.1373431970522102E-2</v>
      </c>
      <c r="J43" s="712">
        <v>3.6820278299426398E-2</v>
      </c>
      <c r="K43" s="712">
        <v>0.19658155401571697</v>
      </c>
      <c r="L43" s="752">
        <v>1</v>
      </c>
      <c r="M43" s="700"/>
    </row>
    <row r="44" spans="1:13" x14ac:dyDescent="0.45">
      <c r="A44" s="700" t="s">
        <v>77</v>
      </c>
      <c r="B44" s="702">
        <v>16487.25265816148</v>
      </c>
      <c r="C44" s="702">
        <v>15145.652082646233</v>
      </c>
      <c r="D44" s="702">
        <v>44919.338538885808</v>
      </c>
      <c r="E44" s="702">
        <v>31231.583609913647</v>
      </c>
      <c r="F44" s="702"/>
      <c r="G44" s="702"/>
      <c r="H44" s="702"/>
      <c r="I44" s="702"/>
      <c r="J44" s="702"/>
      <c r="K44" s="702"/>
      <c r="L44" s="751">
        <v>107783.82688960717</v>
      </c>
      <c r="M44" s="700"/>
    </row>
    <row r="45" spans="1:13" x14ac:dyDescent="0.45">
      <c r="A45" s="700" t="s">
        <v>78</v>
      </c>
      <c r="B45" s="730">
        <v>0.9999339512118357</v>
      </c>
      <c r="C45" s="730">
        <v>1</v>
      </c>
      <c r="D45" s="730">
        <v>1</v>
      </c>
      <c r="E45" s="730">
        <v>0.9999651315466962</v>
      </c>
      <c r="F45" s="730">
        <v>0</v>
      </c>
      <c r="G45" s="730">
        <v>0</v>
      </c>
      <c r="H45" s="730">
        <v>0</v>
      </c>
      <c r="I45" s="730">
        <v>0</v>
      </c>
      <c r="J45" s="730">
        <v>0</v>
      </c>
      <c r="K45" s="730">
        <v>0</v>
      </c>
      <c r="L45" s="753">
        <v>0.49126067919271449</v>
      </c>
      <c r="M45" s="700"/>
    </row>
    <row r="46" spans="1:13" x14ac:dyDescent="0.45">
      <c r="A46" s="724" t="s">
        <v>27</v>
      </c>
      <c r="B46" s="725">
        <v>0</v>
      </c>
      <c r="C46" s="725">
        <v>0</v>
      </c>
      <c r="D46" s="725">
        <v>0</v>
      </c>
      <c r="E46" s="726">
        <v>0</v>
      </c>
      <c r="F46" s="724">
        <v>0</v>
      </c>
      <c r="G46" s="724">
        <v>0</v>
      </c>
      <c r="H46" s="724">
        <v>0</v>
      </c>
      <c r="I46" s="724">
        <v>0</v>
      </c>
      <c r="J46" s="724">
        <v>0</v>
      </c>
      <c r="K46" s="724">
        <v>0</v>
      </c>
      <c r="L46" s="754"/>
      <c r="M46" s="700"/>
    </row>
    <row r="47" spans="1:13" x14ac:dyDescent="0.45">
      <c r="A47" s="700" t="s">
        <v>79</v>
      </c>
      <c r="B47" s="702">
        <v>1.0890349876699952</v>
      </c>
      <c r="C47" s="702"/>
      <c r="D47" s="702"/>
      <c r="E47" s="702">
        <v>1.0890349876699952</v>
      </c>
      <c r="F47" s="702">
        <v>2832.6329202627385</v>
      </c>
      <c r="G47" s="702">
        <v>6664.7491422282856</v>
      </c>
      <c r="H47" s="702">
        <v>9441.933343098648</v>
      </c>
      <c r="I47" s="702">
        <v>4689.3846569069956</v>
      </c>
      <c r="J47" s="702">
        <v>8078.4615385358738</v>
      </c>
      <c r="K47" s="702">
        <v>42983.174845678433</v>
      </c>
      <c r="L47" s="751">
        <v>74692.514516686308</v>
      </c>
      <c r="M47" s="700"/>
    </row>
    <row r="48" spans="1:13" x14ac:dyDescent="0.45">
      <c r="A48" s="727" t="s">
        <v>80</v>
      </c>
      <c r="B48" s="728">
        <v>0</v>
      </c>
      <c r="C48" s="728">
        <v>0</v>
      </c>
      <c r="D48" s="728">
        <v>0</v>
      </c>
      <c r="E48" s="728">
        <v>0</v>
      </c>
      <c r="F48" s="728">
        <v>432.23078601592658</v>
      </c>
      <c r="G48" s="728">
        <v>402.01943163461118</v>
      </c>
      <c r="H48" s="728">
        <v>503.60047983775166</v>
      </c>
      <c r="I48" s="728">
        <v>521.85832448597421</v>
      </c>
      <c r="J48" s="728">
        <v>539.83450491034648</v>
      </c>
      <c r="K48" s="728">
        <v>546.40468766585582</v>
      </c>
      <c r="L48" s="755">
        <v>521.51286057855714</v>
      </c>
      <c r="M48" s="712"/>
    </row>
    <row r="49" spans="1:13" x14ac:dyDescent="0.45">
      <c r="A49" s="756" t="s">
        <v>81</v>
      </c>
      <c r="B49" s="757">
        <v>0</v>
      </c>
      <c r="C49" s="757">
        <v>0</v>
      </c>
      <c r="D49" s="757">
        <v>0</v>
      </c>
      <c r="E49" s="757">
        <v>0</v>
      </c>
      <c r="F49" s="757">
        <v>-4.5763723454454697</v>
      </c>
      <c r="G49" s="757">
        <v>-4.2565006213987635</v>
      </c>
      <c r="H49" s="757">
        <v>-5.3320202624294666</v>
      </c>
      <c r="I49" s="757">
        <v>-5.5253306374392466</v>
      </c>
      <c r="J49" s="757">
        <v>-5.7156588084824174</v>
      </c>
      <c r="K49" s="757">
        <v>-5.7852225777458877</v>
      </c>
      <c r="L49" s="755">
        <v>-5.5216729352967118</v>
      </c>
      <c r="M49" s="758"/>
    </row>
    <row r="50" spans="1:13" x14ac:dyDescent="0.45">
      <c r="A50" s="756" t="s">
        <v>82</v>
      </c>
      <c r="B50" s="747">
        <v>0</v>
      </c>
      <c r="C50" s="747">
        <v>0</v>
      </c>
      <c r="D50" s="747">
        <v>0</v>
      </c>
      <c r="E50" s="747">
        <v>0</v>
      </c>
      <c r="F50" s="747">
        <v>-1.047687121844143E-2</v>
      </c>
      <c r="G50" s="747">
        <v>-1.0476871218442319E-2</v>
      </c>
      <c r="H50" s="747">
        <v>-1.0476871218442541E-2</v>
      </c>
      <c r="I50" s="747">
        <v>-1.047687121844243E-2</v>
      </c>
      <c r="J50" s="747">
        <v>-1.0476871218442319E-2</v>
      </c>
      <c r="K50" s="747">
        <v>-1.0476871218442652E-2</v>
      </c>
      <c r="L50" s="759">
        <v>-1.0476871218442652E-2</v>
      </c>
      <c r="M50" s="718"/>
    </row>
    <row r="51" spans="1:13" x14ac:dyDescent="0.45">
      <c r="A51" s="724"/>
      <c r="B51" s="725"/>
      <c r="C51" s="725"/>
      <c r="D51" s="725"/>
      <c r="E51" s="726"/>
      <c r="F51" s="724"/>
      <c r="G51" s="724"/>
      <c r="H51" s="724"/>
      <c r="I51" s="724"/>
      <c r="J51" s="724"/>
      <c r="K51" s="724"/>
      <c r="L51" s="754"/>
      <c r="M51" s="700"/>
    </row>
    <row r="52" spans="1:13" x14ac:dyDescent="0.45">
      <c r="A52" s="700" t="s">
        <v>83</v>
      </c>
      <c r="B52" s="702">
        <v>15618.350027931185</v>
      </c>
      <c r="C52" s="702">
        <v>14660.02294793032</v>
      </c>
      <c r="D52" s="702">
        <v>42847.059527757221</v>
      </c>
      <c r="E52" s="702">
        <v>28729.535284050202</v>
      </c>
      <c r="F52" s="702">
        <v>0</v>
      </c>
      <c r="G52" s="702">
        <v>0</v>
      </c>
      <c r="H52" s="702">
        <v>0</v>
      </c>
      <c r="I52" s="702">
        <v>0</v>
      </c>
      <c r="J52" s="702">
        <v>0</v>
      </c>
      <c r="K52" s="702">
        <v>0</v>
      </c>
      <c r="L52" s="751">
        <v>101854.96778766892</v>
      </c>
      <c r="M52" s="700"/>
    </row>
    <row r="53" spans="1:13" x14ac:dyDescent="0.45">
      <c r="A53" s="727" t="s">
        <v>189</v>
      </c>
      <c r="B53" s="728">
        <v>577.9962626107</v>
      </c>
      <c r="C53" s="728">
        <v>526.04474880404598</v>
      </c>
      <c r="D53" s="728">
        <v>476.09737935090044</v>
      </c>
      <c r="E53" s="728">
        <v>434.87371046656995</v>
      </c>
      <c r="F53" s="728">
        <v>0</v>
      </c>
      <c r="G53" s="728">
        <v>0</v>
      </c>
      <c r="H53" s="728">
        <v>0</v>
      </c>
      <c r="I53" s="728">
        <v>0</v>
      </c>
      <c r="J53" s="728">
        <v>0</v>
      </c>
      <c r="K53" s="728">
        <v>0</v>
      </c>
      <c r="L53" s="755">
        <v>487.28372777922203</v>
      </c>
      <c r="M53" s="700"/>
    </row>
    <row r="54" spans="1:13" x14ac:dyDescent="0.45">
      <c r="A54" s="727" t="s">
        <v>190</v>
      </c>
      <c r="B54" s="728">
        <v>25.747601012902031</v>
      </c>
      <c r="C54" s="728">
        <v>60.476931925521718</v>
      </c>
      <c r="D54" s="728">
        <v>71.777739763746666</v>
      </c>
      <c r="E54" s="728">
        <v>77.520354601925362</v>
      </c>
      <c r="F54" s="728">
        <v>0</v>
      </c>
      <c r="G54" s="728">
        <v>0</v>
      </c>
      <c r="H54" s="728">
        <v>0</v>
      </c>
      <c r="I54" s="728">
        <v>0</v>
      </c>
      <c r="J54" s="728">
        <v>0</v>
      </c>
      <c r="K54" s="728">
        <v>0</v>
      </c>
      <c r="L54" s="755">
        <v>64.71277002199183</v>
      </c>
      <c r="M54" s="700"/>
    </row>
    <row r="55" spans="1:13" x14ac:dyDescent="0.45">
      <c r="A55" s="727" t="s">
        <v>85</v>
      </c>
      <c r="B55" s="728">
        <v>5.496801565716015</v>
      </c>
      <c r="C55" s="728">
        <v>19.772630207989071</v>
      </c>
      <c r="D55" s="728">
        <v>41.031311456733121</v>
      </c>
      <c r="E55" s="728">
        <v>87.868517263563461</v>
      </c>
      <c r="F55" s="728">
        <v>0</v>
      </c>
      <c r="G55" s="728">
        <v>0</v>
      </c>
      <c r="H55" s="728">
        <v>0</v>
      </c>
      <c r="I55" s="728">
        <v>0</v>
      </c>
      <c r="J55" s="728">
        <v>0</v>
      </c>
      <c r="K55" s="728">
        <v>0</v>
      </c>
      <c r="L55" s="755">
        <v>45.733762390043687</v>
      </c>
      <c r="M55" s="712"/>
    </row>
    <row r="56" spans="1:13" x14ac:dyDescent="0.45">
      <c r="A56" s="756" t="s">
        <v>86</v>
      </c>
      <c r="B56" s="757">
        <v>-26.078410442810252</v>
      </c>
      <c r="C56" s="757">
        <v>-61.326598096381588</v>
      </c>
      <c r="D56" s="757">
        <v>-72.972139235102873</v>
      </c>
      <c r="E56" s="757">
        <v>-79.271458604548954</v>
      </c>
      <c r="F56" s="757">
        <v>0</v>
      </c>
      <c r="G56" s="757">
        <v>0</v>
      </c>
      <c r="H56" s="757">
        <v>0</v>
      </c>
      <c r="I56" s="757">
        <v>0</v>
      </c>
      <c r="J56" s="757">
        <v>0</v>
      </c>
      <c r="K56" s="757">
        <v>0</v>
      </c>
      <c r="L56" s="755">
        <v>-65.88215562092077</v>
      </c>
      <c r="M56" s="758"/>
    </row>
    <row r="57" spans="1:13" x14ac:dyDescent="0.45">
      <c r="A57" s="756" t="s">
        <v>87</v>
      </c>
      <c r="B57" s="747">
        <v>-0.82591402508297607</v>
      </c>
      <c r="C57" s="747">
        <v>-0.75619212881063302</v>
      </c>
      <c r="D57" s="747">
        <v>-0.64008710957666282</v>
      </c>
      <c r="E57" s="747">
        <v>-0.47428185981731175</v>
      </c>
      <c r="F57" s="747">
        <v>0</v>
      </c>
      <c r="G57" s="747">
        <v>0</v>
      </c>
      <c r="H57" s="747">
        <v>0</v>
      </c>
      <c r="I57" s="747">
        <v>0</v>
      </c>
      <c r="J57" s="747">
        <v>0</v>
      </c>
      <c r="K57" s="747">
        <v>0</v>
      </c>
      <c r="L57" s="759">
        <v>-0.59025770512812459</v>
      </c>
      <c r="M57" s="718"/>
    </row>
    <row r="58" spans="1:13" x14ac:dyDescent="0.45">
      <c r="A58" s="756"/>
      <c r="B58" s="747"/>
      <c r="C58" s="747"/>
      <c r="D58" s="747"/>
      <c r="E58" s="747"/>
      <c r="F58" s="747"/>
      <c r="G58" s="747"/>
      <c r="H58" s="747"/>
      <c r="I58" s="747"/>
      <c r="J58" s="747"/>
      <c r="K58" s="747"/>
      <c r="L58" s="759"/>
      <c r="M58" s="718"/>
    </row>
    <row r="59" spans="1:13" x14ac:dyDescent="0.45">
      <c r="A59" s="700" t="s">
        <v>88</v>
      </c>
      <c r="B59" s="702">
        <v>868.90263023029468</v>
      </c>
      <c r="C59" s="702">
        <v>485.62913471590997</v>
      </c>
      <c r="D59" s="702">
        <v>2072.2790111286445</v>
      </c>
      <c r="E59" s="702">
        <v>2502.0483258634208</v>
      </c>
      <c r="F59" s="702">
        <v>0</v>
      </c>
      <c r="G59" s="702">
        <v>0</v>
      </c>
      <c r="H59" s="702">
        <v>0</v>
      </c>
      <c r="I59" s="702">
        <v>0</v>
      </c>
      <c r="J59" s="702">
        <v>0</v>
      </c>
      <c r="K59" s="702">
        <v>0</v>
      </c>
      <c r="L59" s="751">
        <v>5928.8591019382693</v>
      </c>
      <c r="M59" s="700"/>
    </row>
    <row r="60" spans="1:13" x14ac:dyDescent="0.45">
      <c r="A60" s="727" t="s">
        <v>89</v>
      </c>
      <c r="B60" s="728">
        <v>89.073514646362099</v>
      </c>
      <c r="C60" s="728">
        <v>89.06421344176438</v>
      </c>
      <c r="D60" s="728">
        <v>89.055384471354841</v>
      </c>
      <c r="E60" s="728">
        <v>89.083845480938379</v>
      </c>
      <c r="F60" s="728">
        <v>0</v>
      </c>
      <c r="G60" s="728">
        <v>0</v>
      </c>
      <c r="H60" s="728">
        <v>0</v>
      </c>
      <c r="I60" s="728">
        <v>0</v>
      </c>
      <c r="J60" s="728">
        <v>0</v>
      </c>
      <c r="K60" s="728">
        <v>0</v>
      </c>
      <c r="L60" s="755">
        <v>89.070775591606264</v>
      </c>
      <c r="M60" s="709"/>
    </row>
    <row r="61" spans="1:13" x14ac:dyDescent="0.45">
      <c r="A61" s="727" t="s">
        <v>90</v>
      </c>
      <c r="B61" s="728">
        <v>547.3186829796847</v>
      </c>
      <c r="C61" s="728">
        <v>440.04027222136904</v>
      </c>
      <c r="D61" s="728">
        <v>399.87314526017275</v>
      </c>
      <c r="E61" s="728">
        <v>368.03384747731917</v>
      </c>
      <c r="F61" s="728">
        <v>0</v>
      </c>
      <c r="G61" s="728">
        <v>0</v>
      </c>
      <c r="H61" s="728">
        <v>0</v>
      </c>
      <c r="I61" s="728">
        <v>0</v>
      </c>
      <c r="J61" s="728">
        <v>0</v>
      </c>
      <c r="K61" s="728">
        <v>0</v>
      </c>
      <c r="L61" s="755">
        <v>411.3354991072934</v>
      </c>
      <c r="M61" s="709"/>
    </row>
    <row r="62" spans="1:13" x14ac:dyDescent="0.45">
      <c r="A62" s="756" t="s">
        <v>91</v>
      </c>
      <c r="B62" s="757">
        <v>-95.811506821602151</v>
      </c>
      <c r="C62" s="757">
        <v>-94.666264971593918</v>
      </c>
      <c r="D62" s="757">
        <v>-94.232061086611523</v>
      </c>
      <c r="E62" s="757">
        <v>-93.923715375330943</v>
      </c>
      <c r="F62" s="757">
        <v>0</v>
      </c>
      <c r="G62" s="757">
        <v>0</v>
      </c>
      <c r="H62" s="757">
        <v>0</v>
      </c>
      <c r="I62" s="757">
        <v>0</v>
      </c>
      <c r="J62" s="757">
        <v>0</v>
      </c>
      <c r="K62" s="757">
        <v>0</v>
      </c>
      <c r="L62" s="755">
        <v>-94.368976254562057</v>
      </c>
      <c r="M62" s="718"/>
    </row>
    <row r="63" spans="1:13" x14ac:dyDescent="0.45">
      <c r="A63" s="756" t="s">
        <v>92</v>
      </c>
      <c r="B63" s="747">
        <v>-0.14897684534325117</v>
      </c>
      <c r="C63" s="747">
        <v>-0.17704340303853627</v>
      </c>
      <c r="D63" s="747">
        <v>-0.19071254436545138</v>
      </c>
      <c r="E63" s="747">
        <v>-0.2033167609495109</v>
      </c>
      <c r="F63" s="747">
        <v>0</v>
      </c>
      <c r="G63" s="747">
        <v>0</v>
      </c>
      <c r="H63" s="747">
        <v>0</v>
      </c>
      <c r="I63" s="747">
        <v>0</v>
      </c>
      <c r="J63" s="747">
        <v>0</v>
      </c>
      <c r="K63" s="747">
        <v>0</v>
      </c>
      <c r="L63" s="759">
        <v>-0.18660894030458519</v>
      </c>
      <c r="M63" s="718"/>
    </row>
    <row r="64" spans="1:13" x14ac:dyDescent="0.45">
      <c r="A64" s="700"/>
      <c r="B64" s="700"/>
      <c r="C64" s="700"/>
      <c r="D64" s="700"/>
      <c r="E64" s="700"/>
      <c r="F64" s="700"/>
      <c r="G64" s="700"/>
      <c r="H64" s="700"/>
      <c r="I64" s="700"/>
      <c r="J64" s="700"/>
      <c r="K64" s="700"/>
      <c r="L64" s="700"/>
      <c r="M64" s="709"/>
    </row>
    <row r="65" spans="1:13" ht="28.5" x14ac:dyDescent="0.45">
      <c r="A65" s="719" t="s">
        <v>93</v>
      </c>
      <c r="B65" s="720" t="s">
        <v>15</v>
      </c>
      <c r="C65" s="721" t="s">
        <v>16</v>
      </c>
      <c r="D65" s="721" t="s">
        <v>17</v>
      </c>
      <c r="E65" s="721" t="s">
        <v>18</v>
      </c>
      <c r="F65" s="721" t="s">
        <v>19</v>
      </c>
      <c r="G65" s="721" t="s">
        <v>20</v>
      </c>
      <c r="H65" s="721" t="s">
        <v>21</v>
      </c>
      <c r="I65" s="721" t="s">
        <v>22</v>
      </c>
      <c r="J65" s="721" t="s">
        <v>23</v>
      </c>
      <c r="K65" s="721" t="s">
        <v>75</v>
      </c>
      <c r="L65" s="721" t="s">
        <v>24</v>
      </c>
      <c r="M65" s="700"/>
    </row>
    <row r="66" spans="1:13" x14ac:dyDescent="0.45">
      <c r="A66" s="700" t="s">
        <v>94</v>
      </c>
      <c r="B66" s="702">
        <v>2950.9457218924108</v>
      </c>
      <c r="C66" s="702">
        <v>855.23092105623323</v>
      </c>
      <c r="D66" s="702">
        <v>2717.5945806932673</v>
      </c>
      <c r="E66" s="702">
        <v>3047.0128590257937</v>
      </c>
      <c r="F66" s="702">
        <v>0</v>
      </c>
      <c r="G66" s="702">
        <v>0</v>
      </c>
      <c r="H66" s="702">
        <v>0</v>
      </c>
      <c r="I66" s="702">
        <v>0</v>
      </c>
      <c r="J66" s="702">
        <v>0</v>
      </c>
      <c r="K66" s="702">
        <v>0</v>
      </c>
      <c r="L66" s="751">
        <v>9570.7840826677057</v>
      </c>
      <c r="M66" s="700"/>
    </row>
    <row r="67" spans="1:13" x14ac:dyDescent="0.45">
      <c r="A67" s="700" t="s">
        <v>95</v>
      </c>
      <c r="B67" s="723">
        <v>4.9505368287526108E-2</v>
      </c>
      <c r="C67" s="723">
        <v>8.6812335500360896E-2</v>
      </c>
      <c r="D67" s="723">
        <v>9.0547360336458646E-2</v>
      </c>
      <c r="E67" s="713">
        <v>0.1029733076542468</v>
      </c>
      <c r="F67" s="713">
        <v>0</v>
      </c>
      <c r="G67" s="713">
        <v>0</v>
      </c>
      <c r="H67" s="713">
        <v>0</v>
      </c>
      <c r="I67" s="713">
        <v>0</v>
      </c>
      <c r="J67" s="713">
        <v>0</v>
      </c>
      <c r="K67" s="713">
        <v>0</v>
      </c>
      <c r="L67" s="753">
        <v>3.4338819000397744E-2</v>
      </c>
      <c r="M67" s="700"/>
    </row>
    <row r="68" spans="1:13" x14ac:dyDescent="0.45">
      <c r="A68" s="724" t="s">
        <v>27</v>
      </c>
      <c r="B68" s="760">
        <v>0</v>
      </c>
      <c r="C68" s="760">
        <v>0</v>
      </c>
      <c r="D68" s="760">
        <v>0</v>
      </c>
      <c r="E68" s="731">
        <v>0</v>
      </c>
      <c r="F68" s="731">
        <v>0</v>
      </c>
      <c r="G68" s="731">
        <v>0</v>
      </c>
      <c r="H68" s="724">
        <v>0</v>
      </c>
      <c r="I68" s="724">
        <v>0</v>
      </c>
      <c r="J68" s="724">
        <v>0</v>
      </c>
      <c r="K68" s="724">
        <v>0</v>
      </c>
      <c r="L68" s="754"/>
      <c r="M68" s="700"/>
    </row>
    <row r="69" spans="1:13" x14ac:dyDescent="0.45">
      <c r="A69" s="700" t="s">
        <v>96</v>
      </c>
      <c r="B69" s="702">
        <v>44.843135646273865</v>
      </c>
      <c r="C69" s="702">
        <v>27.5415227022804</v>
      </c>
      <c r="D69" s="702">
        <v>127.01900514827862</v>
      </c>
      <c r="E69" s="702">
        <v>164.92728693013368</v>
      </c>
      <c r="F69" s="702">
        <v>0</v>
      </c>
      <c r="G69" s="702">
        <v>0</v>
      </c>
      <c r="H69" s="702">
        <v>0</v>
      </c>
      <c r="I69" s="702">
        <v>0</v>
      </c>
      <c r="J69" s="702">
        <v>0</v>
      </c>
      <c r="K69" s="702">
        <v>0</v>
      </c>
      <c r="L69" s="751">
        <v>364.33095042696658</v>
      </c>
      <c r="M69" s="700"/>
    </row>
    <row r="70" spans="1:13" x14ac:dyDescent="0.45">
      <c r="A70" s="700" t="s">
        <v>97</v>
      </c>
      <c r="B70" s="713">
        <v>7.4783221405677044E-2</v>
      </c>
      <c r="C70" s="713">
        <v>8.0051047768505662E-2</v>
      </c>
      <c r="D70" s="713">
        <v>8.5532693207665683E-2</v>
      </c>
      <c r="E70" s="713">
        <v>9.080645284913734E-2</v>
      </c>
      <c r="F70" s="713">
        <v>0</v>
      </c>
      <c r="G70" s="713">
        <v>0</v>
      </c>
      <c r="H70" s="713">
        <v>0</v>
      </c>
      <c r="I70" s="713">
        <v>0</v>
      </c>
      <c r="J70" s="713">
        <v>0</v>
      </c>
      <c r="K70" s="713">
        <v>0</v>
      </c>
      <c r="L70" s="761">
        <v>1.3195137822859667E-2</v>
      </c>
      <c r="M70" s="700"/>
    </row>
    <row r="71" spans="1:13" ht="14.65" thickBot="1" x14ac:dyDescent="0.5">
      <c r="A71" s="110"/>
      <c r="B71" s="110"/>
      <c r="C71" s="110"/>
      <c r="D71" s="110"/>
      <c r="E71" s="110"/>
      <c r="F71" s="110"/>
      <c r="G71" s="106"/>
      <c r="H71" s="106"/>
      <c r="I71" s="106"/>
      <c r="J71" s="106"/>
      <c r="K71" s="106"/>
      <c r="L71" s="106"/>
    </row>
    <row r="72" spans="1:13" ht="14.65" thickBot="1" x14ac:dyDescent="0.5">
      <c r="A72" s="717" t="s">
        <v>40</v>
      </c>
      <c r="B72" s="717"/>
      <c r="C72" s="717"/>
      <c r="D72" s="717"/>
      <c r="E72" s="717"/>
      <c r="F72" s="717"/>
      <c r="G72" s="700"/>
      <c r="H72" s="700"/>
      <c r="I72" s="700"/>
      <c r="J72" s="700"/>
      <c r="K72" s="700"/>
      <c r="L72" s="700"/>
      <c r="M72" s="700"/>
    </row>
    <row r="73" spans="1:13" x14ac:dyDescent="0.45">
      <c r="A73" s="114"/>
      <c r="B73" s="112"/>
      <c r="C73" s="113"/>
      <c r="D73" s="113"/>
      <c r="E73" s="113"/>
      <c r="F73" s="113"/>
      <c r="G73" s="106"/>
      <c r="H73" s="106"/>
      <c r="I73" s="106"/>
      <c r="J73" s="106"/>
      <c r="K73" s="106"/>
      <c r="L73" s="106"/>
    </row>
    <row r="74" spans="1:13" x14ac:dyDescent="0.45">
      <c r="A74" s="750"/>
      <c r="B74" s="720" t="s">
        <v>41</v>
      </c>
      <c r="C74" s="721" t="s">
        <v>42</v>
      </c>
      <c r="D74" s="721" t="s">
        <v>43</v>
      </c>
      <c r="E74" s="721" t="s">
        <v>98</v>
      </c>
      <c r="F74" s="721" t="s">
        <v>24</v>
      </c>
      <c r="G74" s="700"/>
      <c r="H74" s="700"/>
      <c r="I74" s="700"/>
      <c r="J74" s="700"/>
      <c r="K74" s="700"/>
      <c r="L74" s="700"/>
      <c r="M74" s="700"/>
    </row>
    <row r="75" spans="1:13" x14ac:dyDescent="0.45">
      <c r="A75" s="722" t="s">
        <v>76</v>
      </c>
      <c r="B75" s="702">
        <v>15389.55335715297</v>
      </c>
      <c r="C75" s="702">
        <v>52451.733227208635</v>
      </c>
      <c r="D75" s="702">
        <v>79273.506458028394</v>
      </c>
      <c r="E75" s="702">
        <v>72287.718607283648</v>
      </c>
      <c r="F75" s="751">
        <v>219402.51164967363</v>
      </c>
      <c r="G75" s="700"/>
      <c r="H75" s="700"/>
      <c r="I75" s="700"/>
      <c r="J75" s="700"/>
      <c r="K75" s="700"/>
      <c r="L75" s="700"/>
      <c r="M75" s="700"/>
    </row>
    <row r="76" spans="1:13" x14ac:dyDescent="0.45">
      <c r="A76" s="729" t="s">
        <v>26</v>
      </c>
      <c r="B76" s="712">
        <v>7.0143013593766804E-2</v>
      </c>
      <c r="C76" s="712">
        <v>0.23906623872633015</v>
      </c>
      <c r="D76" s="712">
        <v>0.36131540091295583</v>
      </c>
      <c r="E76" s="712">
        <v>0.32947534676673113</v>
      </c>
      <c r="F76" s="752">
        <v>1</v>
      </c>
      <c r="G76" s="700"/>
      <c r="H76" s="700"/>
      <c r="I76" s="700"/>
      <c r="J76" s="700"/>
      <c r="K76" s="700"/>
      <c r="L76" s="700"/>
      <c r="M76" s="700"/>
    </row>
    <row r="77" spans="1:13" x14ac:dyDescent="0.45">
      <c r="A77" s="700" t="s">
        <v>77</v>
      </c>
      <c r="B77" s="702">
        <v>546.03462943488535</v>
      </c>
      <c r="C77" s="702">
        <v>30180.958338321892</v>
      </c>
      <c r="D77" s="702">
        <v>40695.182974121002</v>
      </c>
      <c r="E77" s="702">
        <v>36361.650947729162</v>
      </c>
      <c r="F77" s="751">
        <v>107783.82688960695</v>
      </c>
      <c r="G77" s="700"/>
      <c r="H77" s="700"/>
      <c r="I77" s="700"/>
      <c r="J77" s="700"/>
      <c r="K77" s="700"/>
      <c r="L77" s="106"/>
    </row>
    <row r="78" spans="1:13" x14ac:dyDescent="0.45">
      <c r="A78" s="700" t="s">
        <v>78</v>
      </c>
      <c r="B78" s="730">
        <v>3.5480862684107176E-2</v>
      </c>
      <c r="C78" s="730">
        <v>0.57540440479983812</v>
      </c>
      <c r="D78" s="730">
        <v>0.51335162013638391</v>
      </c>
      <c r="E78" s="730">
        <v>0.50301284434318083</v>
      </c>
      <c r="F78" s="753">
        <v>0.49126067919271826</v>
      </c>
      <c r="G78" s="712"/>
      <c r="H78" s="712"/>
      <c r="I78" s="712"/>
      <c r="J78" s="713"/>
      <c r="K78" s="713"/>
      <c r="L78" s="106"/>
    </row>
    <row r="79" spans="1:13" x14ac:dyDescent="0.45">
      <c r="A79" s="700" t="s">
        <v>79</v>
      </c>
      <c r="B79" s="702">
        <v>12256.996721246534</v>
      </c>
      <c r="C79" s="702">
        <v>16443.392196161811</v>
      </c>
      <c r="D79" s="702">
        <v>25950.614721187383</v>
      </c>
      <c r="E79" s="702">
        <v>20041.510878090245</v>
      </c>
      <c r="F79" s="762">
        <v>74692.514516685973</v>
      </c>
      <c r="G79" s="712"/>
      <c r="H79" s="712"/>
      <c r="I79" s="712"/>
      <c r="J79" s="713"/>
      <c r="K79" s="713"/>
      <c r="L79" s="106"/>
    </row>
    <row r="80" spans="1:13" x14ac:dyDescent="0.45">
      <c r="A80" s="724" t="s">
        <v>27</v>
      </c>
      <c r="B80" s="724">
        <v>0</v>
      </c>
      <c r="C80" s="724">
        <v>0</v>
      </c>
      <c r="D80" s="724">
        <v>0</v>
      </c>
      <c r="E80" s="724">
        <v>0</v>
      </c>
      <c r="F80" s="754"/>
      <c r="G80" s="700"/>
      <c r="H80" s="700"/>
      <c r="I80" s="700"/>
      <c r="J80" s="700"/>
      <c r="K80" s="700"/>
      <c r="L80" s="106"/>
    </row>
    <row r="81" spans="1:12" x14ac:dyDescent="0.45">
      <c r="A81" s="700" t="s">
        <v>83</v>
      </c>
      <c r="B81" s="702">
        <v>225.48403147583983</v>
      </c>
      <c r="C81" s="702">
        <v>27666.834921523616</v>
      </c>
      <c r="D81" s="702">
        <v>38566.959814732909</v>
      </c>
      <c r="E81" s="702">
        <v>35395.689019936348</v>
      </c>
      <c r="F81" s="751">
        <v>101854.96778766872</v>
      </c>
      <c r="G81" s="700"/>
      <c r="H81" s="700"/>
      <c r="I81" s="700"/>
      <c r="J81" s="700"/>
      <c r="K81" s="700"/>
      <c r="L81" s="106"/>
    </row>
    <row r="82" spans="1:12" x14ac:dyDescent="0.45">
      <c r="A82" s="727" t="s">
        <v>189</v>
      </c>
      <c r="B82" s="728">
        <v>187.60241021625953</v>
      </c>
      <c r="C82" s="728">
        <v>251.72345368188439</v>
      </c>
      <c r="D82" s="728">
        <v>394.85221283365985</v>
      </c>
      <c r="E82" s="728">
        <v>774.03003425642351</v>
      </c>
      <c r="F82" s="755">
        <v>487.2837277792222</v>
      </c>
      <c r="G82" s="700"/>
      <c r="H82" s="700"/>
      <c r="I82" s="700"/>
      <c r="J82" s="700"/>
      <c r="K82" s="700"/>
      <c r="L82" s="106"/>
    </row>
    <row r="83" spans="1:12" x14ac:dyDescent="0.45">
      <c r="A83" s="727" t="s">
        <v>190</v>
      </c>
      <c r="B83" s="728">
        <v>56.377819649482888</v>
      </c>
      <c r="C83" s="728">
        <v>64.406918523154317</v>
      </c>
      <c r="D83" s="728">
        <v>66.486326760193023</v>
      </c>
      <c r="E83" s="728">
        <v>63.072475626884604</v>
      </c>
      <c r="F83" s="755">
        <v>64.712770021991943</v>
      </c>
      <c r="G83" s="700"/>
      <c r="H83" s="700"/>
      <c r="I83" s="700"/>
      <c r="J83" s="700"/>
      <c r="K83" s="700"/>
      <c r="L83" s="111"/>
    </row>
    <row r="84" spans="1:12" x14ac:dyDescent="0.45">
      <c r="A84" s="727" t="s">
        <v>85</v>
      </c>
      <c r="B84" s="728">
        <v>43.160280942209624</v>
      </c>
      <c r="C84" s="728">
        <v>35.069995633135086</v>
      </c>
      <c r="D84" s="728">
        <v>45.220009856027986</v>
      </c>
      <c r="E84" s="728">
        <v>54.645209957380473</v>
      </c>
      <c r="F84" s="755">
        <v>45.733762390043815</v>
      </c>
      <c r="G84" s="700"/>
      <c r="H84" s="700"/>
      <c r="I84" s="700"/>
      <c r="J84" s="700"/>
      <c r="K84" s="700"/>
      <c r="L84" s="111"/>
    </row>
    <row r="85" spans="1:12" x14ac:dyDescent="0.45">
      <c r="A85" s="756" t="s">
        <v>86</v>
      </c>
      <c r="B85" s="757">
        <v>-57.43170897343591</v>
      </c>
      <c r="C85" s="757">
        <v>-65.460160017475701</v>
      </c>
      <c r="D85" s="757">
        <v>-67.669050911828691</v>
      </c>
      <c r="E85" s="757">
        <v>-64.318846728405035</v>
      </c>
      <c r="F85" s="763">
        <v>-65.882155620920997</v>
      </c>
      <c r="G85" s="718"/>
      <c r="H85" s="718"/>
      <c r="I85" s="718"/>
      <c r="J85" s="718"/>
      <c r="K85" s="718"/>
      <c r="L85" s="111"/>
    </row>
    <row r="86" spans="1:12" x14ac:dyDescent="0.45">
      <c r="A86" s="756" t="s">
        <v>87</v>
      </c>
      <c r="B86" s="747">
        <v>-0.57093719909107077</v>
      </c>
      <c r="C86" s="747">
        <v>-0.65114949433660818</v>
      </c>
      <c r="D86" s="747">
        <v>-0.59942965643927426</v>
      </c>
      <c r="E86" s="747">
        <v>-0.54065781312659467</v>
      </c>
      <c r="F86" s="759">
        <v>-0.59025770512812459</v>
      </c>
      <c r="G86" s="718"/>
      <c r="H86" s="718"/>
      <c r="I86" s="718"/>
      <c r="J86" s="718"/>
      <c r="K86" s="718"/>
      <c r="L86" s="106"/>
    </row>
    <row r="87" spans="1:12" x14ac:dyDescent="0.45">
      <c r="A87" s="756"/>
      <c r="B87" s="747"/>
      <c r="C87" s="747"/>
      <c r="D87" s="747"/>
      <c r="E87" s="747"/>
      <c r="F87" s="759"/>
      <c r="G87" s="718"/>
      <c r="H87" s="718"/>
      <c r="I87" s="718"/>
      <c r="J87" s="718"/>
      <c r="K87" s="718"/>
      <c r="L87" s="106"/>
    </row>
    <row r="88" spans="1:12" x14ac:dyDescent="0.45">
      <c r="A88" s="700" t="s">
        <v>88</v>
      </c>
      <c r="B88" s="702">
        <v>320.5505979590456</v>
      </c>
      <c r="C88" s="702">
        <v>2514.1234167982789</v>
      </c>
      <c r="D88" s="702">
        <v>2128.2231593881143</v>
      </c>
      <c r="E88" s="702">
        <v>965.96192779282978</v>
      </c>
      <c r="F88" s="751">
        <v>5928.8591019382684</v>
      </c>
      <c r="G88" s="700"/>
      <c r="H88" s="700"/>
      <c r="I88" s="700"/>
      <c r="J88" s="700"/>
      <c r="K88" s="700"/>
      <c r="L88" s="106"/>
    </row>
    <row r="89" spans="1:12" x14ac:dyDescent="0.45">
      <c r="A89" s="727" t="s">
        <v>89</v>
      </c>
      <c r="B89" s="728">
        <v>83.471608625460263</v>
      </c>
      <c r="C89" s="728">
        <v>88.376090383251224</v>
      </c>
      <c r="D89" s="728">
        <v>89.991141230975629</v>
      </c>
      <c r="E89" s="728">
        <v>90.709139541937844</v>
      </c>
      <c r="F89" s="755">
        <v>89.070775591606278</v>
      </c>
      <c r="G89" s="700"/>
      <c r="H89" s="700"/>
      <c r="I89" s="700"/>
      <c r="J89" s="700"/>
      <c r="K89" s="700"/>
      <c r="L89" s="111"/>
    </row>
    <row r="90" spans="1:12" x14ac:dyDescent="0.45">
      <c r="A90" s="727" t="s">
        <v>90</v>
      </c>
      <c r="B90" s="728">
        <v>500.78329441145394</v>
      </c>
      <c r="C90" s="728">
        <v>260.87602306596364</v>
      </c>
      <c r="D90" s="728">
        <v>401.56878725308655</v>
      </c>
      <c r="E90" s="728">
        <v>794.77389292613361</v>
      </c>
      <c r="F90" s="755">
        <v>411.3354991072934</v>
      </c>
      <c r="G90" s="700"/>
      <c r="H90" s="700"/>
      <c r="I90" s="700"/>
      <c r="J90" s="700"/>
      <c r="K90" s="700"/>
      <c r="L90" s="111"/>
    </row>
    <row r="91" spans="1:12" x14ac:dyDescent="0.45">
      <c r="A91" s="756" t="s">
        <v>91</v>
      </c>
      <c r="B91" s="757">
        <v>-89.65758164601823</v>
      </c>
      <c r="C91" s="757">
        <v>-92.073901287258565</v>
      </c>
      <c r="D91" s="757">
        <v>-95.195678565252521</v>
      </c>
      <c r="E91" s="757">
        <v>-100.08445521415128</v>
      </c>
      <c r="F91" s="763">
        <v>-94.368976254562099</v>
      </c>
      <c r="G91" s="757"/>
      <c r="H91" s="757"/>
      <c r="I91" s="757"/>
      <c r="J91" s="757"/>
      <c r="K91" s="757"/>
      <c r="L91" s="106"/>
    </row>
    <row r="92" spans="1:12" x14ac:dyDescent="0.45">
      <c r="A92" s="756" t="s">
        <v>92</v>
      </c>
      <c r="B92" s="747">
        <v>-0.15184853434383694</v>
      </c>
      <c r="C92" s="747">
        <v>-0.26086958782037784</v>
      </c>
      <c r="D92" s="747">
        <v>-0.19163141713132192</v>
      </c>
      <c r="E92" s="747">
        <v>-0.11184390850479198</v>
      </c>
      <c r="F92" s="759">
        <v>-0.1866089403045853</v>
      </c>
      <c r="G92" s="747"/>
      <c r="H92" s="747"/>
      <c r="I92" s="747"/>
      <c r="J92" s="747"/>
      <c r="K92" s="747"/>
      <c r="L92" s="106"/>
    </row>
    <row r="93" spans="1:12" x14ac:dyDescent="0.45">
      <c r="A93" s="700"/>
      <c r="B93" s="710"/>
      <c r="C93" s="710"/>
      <c r="D93" s="710"/>
      <c r="E93" s="706"/>
      <c r="F93" s="700"/>
      <c r="G93" s="700"/>
      <c r="H93" s="700"/>
      <c r="I93" s="700"/>
      <c r="J93" s="700"/>
      <c r="K93" s="700"/>
      <c r="L93" s="106"/>
    </row>
    <row r="94" spans="1:12" x14ac:dyDescent="0.45">
      <c r="A94" s="719" t="s">
        <v>93</v>
      </c>
      <c r="B94" s="720" t="s">
        <v>41</v>
      </c>
      <c r="C94" s="721" t="s">
        <v>42</v>
      </c>
      <c r="D94" s="721" t="s">
        <v>43</v>
      </c>
      <c r="E94" s="721" t="s">
        <v>98</v>
      </c>
      <c r="F94" s="721" t="s">
        <v>24</v>
      </c>
      <c r="G94" s="700"/>
      <c r="H94" s="700"/>
      <c r="I94" s="700"/>
      <c r="J94" s="700"/>
      <c r="K94" s="700"/>
      <c r="L94" s="106"/>
    </row>
    <row r="95" spans="1:12" x14ac:dyDescent="0.45">
      <c r="A95" s="700" t="s">
        <v>94</v>
      </c>
      <c r="B95" s="702">
        <v>133.48327052244838</v>
      </c>
      <c r="C95" s="702">
        <v>1619.9930948930055</v>
      </c>
      <c r="D95" s="702">
        <v>3920.0936508663817</v>
      </c>
      <c r="E95" s="702">
        <v>3897.2140663858663</v>
      </c>
      <c r="F95" s="751">
        <v>9570.784082667702</v>
      </c>
      <c r="G95" s="700"/>
      <c r="H95" s="700"/>
      <c r="I95" s="700"/>
      <c r="J95" s="700"/>
      <c r="K95" s="700"/>
      <c r="L95" s="106"/>
    </row>
    <row r="96" spans="1:12" x14ac:dyDescent="0.45">
      <c r="A96" s="700" t="s">
        <v>95</v>
      </c>
      <c r="B96" s="713">
        <v>6.256089112405422E-3</v>
      </c>
      <c r="C96" s="713">
        <v>1.5455814818728932E-2</v>
      </c>
      <c r="D96" s="713">
        <v>3.598712909340214E-2</v>
      </c>
      <c r="E96" s="713">
        <v>8.9314512139284E-2</v>
      </c>
      <c r="F96" s="753">
        <v>3.433881900039773E-2</v>
      </c>
      <c r="G96" s="700"/>
      <c r="H96" s="700"/>
      <c r="I96" s="700"/>
      <c r="J96" s="700"/>
      <c r="K96" s="700"/>
      <c r="L96" s="106"/>
    </row>
    <row r="97" spans="1:12" x14ac:dyDescent="0.45">
      <c r="A97" s="724" t="s">
        <v>27</v>
      </c>
      <c r="B97" s="724">
        <v>0</v>
      </c>
      <c r="C97" s="724">
        <v>0</v>
      </c>
      <c r="D97" s="724">
        <v>0</v>
      </c>
      <c r="E97" s="724">
        <v>0</v>
      </c>
      <c r="F97" s="754"/>
      <c r="G97" s="700"/>
      <c r="H97" s="700"/>
      <c r="I97" s="700"/>
      <c r="J97" s="700"/>
      <c r="K97" s="700"/>
      <c r="L97" s="106"/>
    </row>
    <row r="98" spans="1:12" x14ac:dyDescent="0.45">
      <c r="A98" s="700" t="s">
        <v>96</v>
      </c>
      <c r="B98" s="702">
        <v>21.498882311876439</v>
      </c>
      <c r="C98" s="702">
        <v>194.80328196370567</v>
      </c>
      <c r="D98" s="702">
        <v>117.00618948238963</v>
      </c>
      <c r="E98" s="702">
        <v>31.022596668994808</v>
      </c>
      <c r="F98" s="704">
        <v>364.33095042696658</v>
      </c>
      <c r="G98" s="702"/>
      <c r="H98" s="705"/>
      <c r="I98" s="700"/>
      <c r="J98" s="700"/>
      <c r="K98" s="700"/>
      <c r="L98" s="106"/>
    </row>
    <row r="99" spans="1:12" x14ac:dyDescent="0.45">
      <c r="A99" s="700" t="s">
        <v>97</v>
      </c>
      <c r="B99" s="713">
        <v>5.5318940729562815E-3</v>
      </c>
      <c r="C99" s="713">
        <v>2.4857258966611021E-2</v>
      </c>
      <c r="D99" s="713">
        <v>1.2051842670720436E-2</v>
      </c>
      <c r="E99" s="713">
        <v>5.0204880997051912E-3</v>
      </c>
      <c r="F99" s="761">
        <v>1.3195137822859667E-2</v>
      </c>
      <c r="G99" s="702"/>
      <c r="H99" s="705"/>
      <c r="I99" s="700"/>
      <c r="J99" s="700"/>
      <c r="K99" s="700"/>
      <c r="L99" s="106"/>
    </row>
    <row r="100" spans="1:12" x14ac:dyDescent="0.45">
      <c r="A100" s="700"/>
      <c r="B100" s="700"/>
      <c r="C100" s="700"/>
      <c r="D100" s="702"/>
      <c r="E100" s="702"/>
      <c r="F100" s="702"/>
      <c r="G100" s="702"/>
      <c r="H100" s="702"/>
      <c r="I100" s="702"/>
      <c r="J100" s="705"/>
      <c r="K100" s="705"/>
      <c r="L100" s="106"/>
    </row>
    <row r="101" spans="1:12" ht="14.65" thickBot="1" x14ac:dyDescent="0.5">
      <c r="A101" s="717" t="s">
        <v>99</v>
      </c>
      <c r="B101" s="717"/>
      <c r="C101" s="717"/>
      <c r="D101" s="717"/>
      <c r="E101" s="717"/>
      <c r="F101" s="717"/>
      <c r="G101" s="700"/>
      <c r="H101" s="700"/>
      <c r="I101" s="700"/>
      <c r="J101" s="700"/>
      <c r="K101" s="700"/>
      <c r="L101" s="106"/>
    </row>
    <row r="102" spans="1:12" x14ac:dyDescent="0.45">
      <c r="A102" s="732"/>
      <c r="B102" s="732"/>
      <c r="C102" s="732"/>
      <c r="D102" s="732"/>
      <c r="E102" s="732"/>
      <c r="F102" s="732"/>
      <c r="G102" s="700"/>
      <c r="H102" s="700"/>
      <c r="I102" s="700"/>
      <c r="J102" s="700"/>
      <c r="K102" s="700"/>
      <c r="L102" s="106"/>
    </row>
    <row r="103" spans="1:12" x14ac:dyDescent="0.45">
      <c r="A103" s="733" t="s">
        <v>100</v>
      </c>
      <c r="B103" s="720" t="s">
        <v>41</v>
      </c>
      <c r="C103" s="721" t="s">
        <v>42</v>
      </c>
      <c r="D103" s="721" t="s">
        <v>43</v>
      </c>
      <c r="E103" s="721" t="s">
        <v>98</v>
      </c>
      <c r="F103" s="734" t="s">
        <v>24</v>
      </c>
      <c r="G103" s="700"/>
      <c r="H103" s="700"/>
      <c r="I103" s="700"/>
      <c r="J103" s="700"/>
      <c r="K103" s="700"/>
      <c r="L103" s="106"/>
    </row>
    <row r="104" spans="1:12" x14ac:dyDescent="0.45">
      <c r="A104" s="735" t="s">
        <v>15</v>
      </c>
      <c r="B104" s="714">
        <v>298.35706759959726</v>
      </c>
      <c r="C104" s="714">
        <v>4206.8850450995487</v>
      </c>
      <c r="D104" s="714">
        <v>6184.4927187363828</v>
      </c>
      <c r="E104" s="714">
        <v>5798.6068617131868</v>
      </c>
      <c r="F104" s="736">
        <v>16488.341693148715</v>
      </c>
      <c r="G104" s="700"/>
      <c r="H104" s="700"/>
      <c r="I104" s="700"/>
      <c r="J104" s="700"/>
      <c r="K104" s="700"/>
      <c r="L104" s="106"/>
    </row>
    <row r="105" spans="1:12" x14ac:dyDescent="0.45">
      <c r="A105" s="735" t="s">
        <v>16</v>
      </c>
      <c r="B105" s="714">
        <v>16.661991344659548</v>
      </c>
      <c r="C105" s="714">
        <v>4135.0849228504676</v>
      </c>
      <c r="D105" s="714">
        <v>5969.7844633301756</v>
      </c>
      <c r="E105" s="714">
        <v>5024.1207051207384</v>
      </c>
      <c r="F105" s="736">
        <v>15145.65208264604</v>
      </c>
      <c r="G105" s="700"/>
      <c r="H105" s="700"/>
      <c r="I105" s="700"/>
      <c r="J105" s="700"/>
      <c r="K105" s="700"/>
      <c r="L105" s="106"/>
    </row>
    <row r="106" spans="1:12" x14ac:dyDescent="0.45">
      <c r="A106" s="735" t="s">
        <v>17</v>
      </c>
      <c r="B106" s="714">
        <v>74.660506968764736</v>
      </c>
      <c r="C106" s="714">
        <v>13478.617638067028</v>
      </c>
      <c r="D106" s="714">
        <v>17019.330041105626</v>
      </c>
      <c r="E106" s="714">
        <v>14346.730352743831</v>
      </c>
      <c r="F106" s="736">
        <v>44919.338538885248</v>
      </c>
      <c r="G106" s="700"/>
      <c r="H106" s="700"/>
      <c r="I106" s="700"/>
      <c r="J106" s="700"/>
      <c r="K106" s="700"/>
      <c r="L106" s="106"/>
    </row>
    <row r="107" spans="1:12" x14ac:dyDescent="0.45">
      <c r="A107" s="735" t="s">
        <v>18</v>
      </c>
      <c r="B107" s="714">
        <v>158.53313349720378</v>
      </c>
      <c r="C107" s="714">
        <v>8360.3707323048275</v>
      </c>
      <c r="D107" s="714">
        <v>11521.575750948397</v>
      </c>
      <c r="E107" s="714">
        <v>11192.193028150767</v>
      </c>
      <c r="F107" s="736">
        <v>31232.672644901195</v>
      </c>
      <c r="G107" s="700"/>
      <c r="H107" s="700"/>
      <c r="I107" s="700"/>
      <c r="J107" s="700"/>
      <c r="K107" s="700"/>
      <c r="L107" s="106"/>
    </row>
    <row r="108" spans="1:12" x14ac:dyDescent="0.45">
      <c r="A108" s="735" t="s">
        <v>19</v>
      </c>
      <c r="B108" s="714">
        <v>114.6354893774474</v>
      </c>
      <c r="C108" s="714">
        <v>4638.7858111322166</v>
      </c>
      <c r="D108" s="714">
        <v>7211.2392787907002</v>
      </c>
      <c r="E108" s="714">
        <v>7315.5116165497629</v>
      </c>
      <c r="F108" s="736">
        <v>19280.172195850129</v>
      </c>
      <c r="G108" s="700"/>
      <c r="H108" s="700"/>
      <c r="I108" s="700"/>
      <c r="J108" s="700"/>
      <c r="K108" s="700"/>
      <c r="L108" s="106"/>
    </row>
    <row r="109" spans="1:12" x14ac:dyDescent="0.45">
      <c r="A109" s="735" t="s">
        <v>20</v>
      </c>
      <c r="B109" s="714">
        <v>3682.5230020514678</v>
      </c>
      <c r="C109" s="714">
        <v>5143.6851411383905</v>
      </c>
      <c r="D109" s="714">
        <v>8581.3416810900981</v>
      </c>
      <c r="E109" s="714">
        <v>9588.5184363663157</v>
      </c>
      <c r="F109" s="736">
        <v>26996.068260646272</v>
      </c>
      <c r="G109" s="700"/>
      <c r="H109" s="700"/>
      <c r="I109" s="700"/>
      <c r="J109" s="700"/>
      <c r="K109" s="106"/>
      <c r="L109" s="106"/>
    </row>
    <row r="110" spans="1:12" x14ac:dyDescent="0.45">
      <c r="A110" s="735" t="s">
        <v>21</v>
      </c>
      <c r="B110" s="714">
        <v>1616.1279217022275</v>
      </c>
      <c r="C110" s="714">
        <v>1952.6397328922412</v>
      </c>
      <c r="D110" s="714">
        <v>3396.7001265425915</v>
      </c>
      <c r="E110" s="714">
        <v>2476.4655619614859</v>
      </c>
      <c r="F110" s="736">
        <v>9441.9333430985462</v>
      </c>
      <c r="G110" s="700"/>
      <c r="H110" s="700"/>
      <c r="I110" s="700"/>
      <c r="J110" s="700"/>
      <c r="K110" s="106"/>
      <c r="L110" s="106"/>
    </row>
    <row r="111" spans="1:12" x14ac:dyDescent="0.45">
      <c r="A111" s="735" t="s">
        <v>22</v>
      </c>
      <c r="B111" s="714">
        <v>715.49598689918082</v>
      </c>
      <c r="C111" s="714">
        <v>928.94684448249052</v>
      </c>
      <c r="D111" s="714">
        <v>1682.5590559500943</v>
      </c>
      <c r="E111" s="714">
        <v>1362.3827695751297</v>
      </c>
      <c r="F111" s="736">
        <v>4689.3846569068955</v>
      </c>
      <c r="G111" s="700"/>
      <c r="H111" s="700"/>
      <c r="I111" s="700"/>
      <c r="J111" s="700"/>
      <c r="K111" s="106"/>
      <c r="L111" s="106"/>
    </row>
    <row r="112" spans="1:12" x14ac:dyDescent="0.45">
      <c r="A112" s="735" t="s">
        <v>101</v>
      </c>
      <c r="B112" s="714">
        <v>1234.9656760177459</v>
      </c>
      <c r="C112" s="714">
        <v>1477.8204782681441</v>
      </c>
      <c r="D112" s="714">
        <v>3040.5856855745187</v>
      </c>
      <c r="E112" s="714">
        <v>2325.0896986753633</v>
      </c>
      <c r="F112" s="736">
        <v>8078.461538535772</v>
      </c>
      <c r="G112" s="700"/>
      <c r="H112" s="700"/>
      <c r="I112" s="700"/>
      <c r="J112" s="700"/>
      <c r="K112" s="106"/>
      <c r="L112" s="106"/>
    </row>
    <row r="113" spans="1:12" ht="14.65" thickBot="1" x14ac:dyDescent="0.5">
      <c r="A113" s="737" t="s">
        <v>102</v>
      </c>
      <c r="B113" s="715">
        <v>7477.5925816944255</v>
      </c>
      <c r="C113" s="715">
        <v>8128.8968809736771</v>
      </c>
      <c r="D113" s="715">
        <v>14665.89765595877</v>
      </c>
      <c r="E113" s="715">
        <v>12858.099576426652</v>
      </c>
      <c r="F113" s="736">
        <v>43130.486695053522</v>
      </c>
      <c r="G113" s="700"/>
      <c r="H113" s="700"/>
      <c r="I113" s="700"/>
      <c r="J113" s="700"/>
      <c r="K113" s="106"/>
      <c r="L113" s="106"/>
    </row>
    <row r="114" spans="1:12" ht="14.65" thickTop="1" x14ac:dyDescent="0.45">
      <c r="A114" s="738" t="s">
        <v>24</v>
      </c>
      <c r="B114" s="739">
        <v>15389.553357152719</v>
      </c>
      <c r="C114" s="739">
        <v>52451.733227209021</v>
      </c>
      <c r="D114" s="739">
        <v>79273.506458027361</v>
      </c>
      <c r="E114" s="739">
        <v>72287.718607283226</v>
      </c>
      <c r="F114" s="739">
        <v>219402.51164967232</v>
      </c>
      <c r="G114" s="700"/>
      <c r="H114" s="700"/>
      <c r="I114" s="700"/>
      <c r="J114" s="700"/>
      <c r="K114" s="106"/>
      <c r="L114" s="106"/>
    </row>
    <row r="115" spans="1:12" x14ac:dyDescent="0.45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</row>
    <row r="116" spans="1:12" ht="14.65" thickBot="1" x14ac:dyDescent="0.5">
      <c r="A116" s="717" t="s">
        <v>103</v>
      </c>
      <c r="B116" s="717"/>
      <c r="C116" s="717"/>
      <c r="D116" s="717"/>
      <c r="E116" s="717"/>
      <c r="F116" s="717"/>
      <c r="G116" s="717"/>
      <c r="H116" s="717"/>
      <c r="I116" s="717"/>
      <c r="J116" s="717"/>
      <c r="K116" s="106"/>
      <c r="L116" s="106"/>
    </row>
    <row r="117" spans="1:12" x14ac:dyDescent="0.45">
      <c r="A117" s="700"/>
      <c r="B117" s="700"/>
      <c r="C117" s="700"/>
      <c r="D117" s="700"/>
      <c r="E117" s="700"/>
      <c r="F117" s="711"/>
      <c r="G117" s="700"/>
      <c r="H117" s="700"/>
      <c r="I117" s="700"/>
      <c r="J117" s="700"/>
      <c r="K117" s="106"/>
      <c r="L117" s="106"/>
    </row>
    <row r="118" spans="1:12" ht="85.5" x14ac:dyDescent="0.45">
      <c r="A118" s="720" t="s">
        <v>104</v>
      </c>
      <c r="B118" s="720" t="s">
        <v>105</v>
      </c>
      <c r="C118" s="721" t="s">
        <v>106</v>
      </c>
      <c r="D118" s="721" t="s">
        <v>107</v>
      </c>
      <c r="E118" s="721" t="s">
        <v>108</v>
      </c>
      <c r="F118" s="734" t="s">
        <v>109</v>
      </c>
      <c r="G118" s="720" t="s">
        <v>110</v>
      </c>
      <c r="H118" s="721" t="s">
        <v>111</v>
      </c>
      <c r="I118" s="721" t="s">
        <v>112</v>
      </c>
      <c r="J118" s="721" t="s">
        <v>113</v>
      </c>
      <c r="K118" s="106"/>
      <c r="L118" s="106"/>
    </row>
    <row r="119" spans="1:12" x14ac:dyDescent="0.45">
      <c r="A119" s="700" t="s">
        <v>114</v>
      </c>
      <c r="B119" s="702">
        <v>0</v>
      </c>
      <c r="C119" s="702">
        <v>0</v>
      </c>
      <c r="D119" s="713">
        <v>0</v>
      </c>
      <c r="E119" s="702">
        <v>0</v>
      </c>
      <c r="F119" s="702">
        <v>0</v>
      </c>
      <c r="G119" s="713">
        <v>0</v>
      </c>
      <c r="H119" s="702">
        <v>0</v>
      </c>
      <c r="I119" s="702">
        <v>0</v>
      </c>
      <c r="J119" s="713">
        <v>0</v>
      </c>
      <c r="K119" s="106"/>
      <c r="L119" s="106"/>
    </row>
    <row r="120" spans="1:12" x14ac:dyDescent="0.45">
      <c r="A120" s="700" t="s">
        <v>115</v>
      </c>
      <c r="B120" s="702">
        <v>60515.303609139897</v>
      </c>
      <c r="C120" s="702">
        <v>3259.3492719283472</v>
      </c>
      <c r="D120" s="713">
        <v>5.3859917699166482E-2</v>
      </c>
      <c r="E120" s="702">
        <v>32544.978365279563</v>
      </c>
      <c r="F120" s="702">
        <v>47.865316674475956</v>
      </c>
      <c r="G120" s="713">
        <v>1.4707435395176301E-3</v>
      </c>
      <c r="H120" s="702">
        <v>8554.052440210231</v>
      </c>
      <c r="I120" s="702">
        <v>125.13384395170308</v>
      </c>
      <c r="J120" s="713">
        <v>1.4628603790582759E-2</v>
      </c>
      <c r="K120" s="106"/>
      <c r="L120" s="106"/>
    </row>
    <row r="121" spans="1:12" ht="14.65" thickBot="1" x14ac:dyDescent="0.5">
      <c r="A121" s="700" t="s">
        <v>116</v>
      </c>
      <c r="B121" s="702">
        <v>113100.68441904975</v>
      </c>
      <c r="C121" s="702">
        <v>6164.8557228858981</v>
      </c>
      <c r="D121" s="713">
        <v>5.4507678309394389E-2</v>
      </c>
      <c r="E121" s="702">
        <v>72555.202690774837</v>
      </c>
      <c r="F121" s="702">
        <v>98.713771178601803</v>
      </c>
      <c r="G121" s="713">
        <v>1.3605333252160144E-3</v>
      </c>
      <c r="H121" s="702">
        <v>19056.947559791788</v>
      </c>
      <c r="I121" s="702">
        <v>239.1971064752635</v>
      </c>
      <c r="J121" s="713">
        <v>1.2551700933466645E-2</v>
      </c>
      <c r="K121" s="106"/>
      <c r="L121" s="106"/>
    </row>
    <row r="122" spans="1:12" ht="14.65" thickTop="1" x14ac:dyDescent="0.45">
      <c r="A122" s="738" t="s">
        <v>24</v>
      </c>
      <c r="B122" s="739">
        <v>173615.98802818963</v>
      </c>
      <c r="C122" s="739">
        <v>9424.2049948142449</v>
      </c>
      <c r="D122" s="764">
        <v>5.4281895935091293E-2</v>
      </c>
      <c r="E122" s="739">
        <v>105100.1810560544</v>
      </c>
      <c r="F122" s="739">
        <v>146.57908785307777</v>
      </c>
      <c r="G122" s="764">
        <v>1.3946606597651902E-3</v>
      </c>
      <c r="H122" s="739">
        <v>27611.000000002019</v>
      </c>
      <c r="I122" s="739">
        <v>364.33095042696658</v>
      </c>
      <c r="J122" s="764">
        <v>1.3195137822858279E-2</v>
      </c>
      <c r="K122" s="106"/>
      <c r="L122" s="106"/>
    </row>
    <row r="123" spans="1:12" x14ac:dyDescent="0.45">
      <c r="A123" s="700"/>
      <c r="B123" s="700"/>
      <c r="C123" s="700"/>
      <c r="D123" s="700"/>
      <c r="E123" s="700"/>
      <c r="F123" s="700"/>
      <c r="G123" s="700"/>
      <c r="H123" s="700"/>
      <c r="I123" s="702"/>
      <c r="J123" s="702"/>
      <c r="K123" s="106"/>
      <c r="L123" s="106"/>
    </row>
    <row r="124" spans="1:12" ht="85.5" x14ac:dyDescent="0.45">
      <c r="A124" s="720" t="s">
        <v>117</v>
      </c>
      <c r="B124" s="720" t="s">
        <v>105</v>
      </c>
      <c r="C124" s="721" t="s">
        <v>106</v>
      </c>
      <c r="D124" s="721" t="s">
        <v>107</v>
      </c>
      <c r="E124" s="721" t="s">
        <v>108</v>
      </c>
      <c r="F124" s="734" t="s">
        <v>109</v>
      </c>
      <c r="G124" s="720" t="s">
        <v>110</v>
      </c>
      <c r="H124" s="721" t="s">
        <v>111</v>
      </c>
      <c r="I124" s="721" t="s">
        <v>112</v>
      </c>
      <c r="J124" s="721" t="s">
        <v>113</v>
      </c>
      <c r="K124" s="106"/>
      <c r="L124" s="106"/>
    </row>
    <row r="125" spans="1:12" x14ac:dyDescent="0.45">
      <c r="A125" s="700" t="s">
        <v>118</v>
      </c>
      <c r="B125" s="702">
        <v>1358.2761551020142</v>
      </c>
      <c r="C125" s="702">
        <v>83.297274839674813</v>
      </c>
      <c r="D125" s="713">
        <v>6.1325728591192653E-2</v>
      </c>
      <c r="E125" s="702">
        <v>956.94547963992341</v>
      </c>
      <c r="F125" s="702">
        <v>2.2611748002043428</v>
      </c>
      <c r="G125" s="713">
        <v>2.3629087009796744E-3</v>
      </c>
      <c r="H125" s="702">
        <v>257.10545598140953</v>
      </c>
      <c r="I125" s="702">
        <v>5.9668874813770509</v>
      </c>
      <c r="J125" s="713">
        <v>2.3207937998050487E-2</v>
      </c>
      <c r="K125" s="106"/>
      <c r="L125" s="106"/>
    </row>
    <row r="126" spans="1:12" x14ac:dyDescent="0.45">
      <c r="A126" s="700" t="s">
        <v>119</v>
      </c>
      <c r="B126" s="702">
        <v>6645.5131922373048</v>
      </c>
      <c r="C126" s="702">
        <v>371.61479497557229</v>
      </c>
      <c r="D126" s="713">
        <v>5.5919653490366934E-2</v>
      </c>
      <c r="E126" s="702">
        <v>2632.8684227789254</v>
      </c>
      <c r="F126" s="702">
        <v>2.4332964261474248</v>
      </c>
      <c r="G126" s="713">
        <v>9.2419978343587054E-4</v>
      </c>
      <c r="H126" s="702">
        <v>591.44215530153065</v>
      </c>
      <c r="I126" s="702">
        <v>7.557276879241579</v>
      </c>
      <c r="J126" s="713">
        <v>1.2777710907990162E-2</v>
      </c>
      <c r="K126" s="106"/>
      <c r="L126" s="106"/>
    </row>
    <row r="127" spans="1:12" x14ac:dyDescent="0.45">
      <c r="A127" s="700" t="s">
        <v>120</v>
      </c>
      <c r="B127" s="702">
        <v>3807.2466993337439</v>
      </c>
      <c r="C127" s="702">
        <v>188.34383128063831</v>
      </c>
      <c r="D127" s="713">
        <v>4.9469825875375475E-2</v>
      </c>
      <c r="E127" s="702">
        <v>1680.6943938103093</v>
      </c>
      <c r="F127" s="702">
        <v>3.8677818461811122</v>
      </c>
      <c r="G127" s="713">
        <v>2.3012999034360123E-3</v>
      </c>
      <c r="H127" s="702">
        <v>414.50176002084015</v>
      </c>
      <c r="I127" s="702">
        <v>10.520161949418954</v>
      </c>
      <c r="J127" s="713">
        <v>2.5380258816971066E-2</v>
      </c>
      <c r="K127" s="106"/>
      <c r="L127" s="106"/>
    </row>
    <row r="128" spans="1:12" x14ac:dyDescent="0.45">
      <c r="A128" s="700" t="s">
        <v>121</v>
      </c>
      <c r="B128" s="702">
        <v>557.8062015754341</v>
      </c>
      <c r="C128" s="702">
        <v>35.955136285874282</v>
      </c>
      <c r="D128" s="713">
        <v>6.4458114994642893E-2</v>
      </c>
      <c r="E128" s="702">
        <v>181.75263406590744</v>
      </c>
      <c r="F128" s="702">
        <v>0.34389408183188813</v>
      </c>
      <c r="G128" s="713">
        <v>1.8920995758839165E-3</v>
      </c>
      <c r="H128" s="702">
        <v>44.898070502560152</v>
      </c>
      <c r="I128" s="702">
        <v>0.80411515904499797</v>
      </c>
      <c r="J128" s="713">
        <v>1.7909793228177727E-2</v>
      </c>
      <c r="K128" s="106"/>
      <c r="L128" s="106"/>
    </row>
    <row r="129" spans="1:12" x14ac:dyDescent="0.45">
      <c r="A129" s="700" t="s">
        <v>122</v>
      </c>
      <c r="B129" s="702">
        <v>7665.1964711879473</v>
      </c>
      <c r="C129" s="702">
        <v>526.54357036254873</v>
      </c>
      <c r="D129" s="713">
        <v>6.8692768977511323E-2</v>
      </c>
      <c r="E129" s="702">
        <v>2942.7572091502152</v>
      </c>
      <c r="F129" s="702">
        <v>3.8168355667317835</v>
      </c>
      <c r="G129" s="713">
        <v>1.2970270040843694E-3</v>
      </c>
      <c r="H129" s="702">
        <v>744.51101905177495</v>
      </c>
      <c r="I129" s="702">
        <v>9.3282577057424554</v>
      </c>
      <c r="J129" s="713">
        <v>1.2529374941452341E-2</v>
      </c>
      <c r="K129" s="106"/>
      <c r="L129" s="106"/>
    </row>
    <row r="130" spans="1:12" x14ac:dyDescent="0.45">
      <c r="A130" s="700" t="s">
        <v>123</v>
      </c>
      <c r="B130" s="702">
        <v>2800.7353581546945</v>
      </c>
      <c r="C130" s="702">
        <v>149.18075868005246</v>
      </c>
      <c r="D130" s="713">
        <v>5.3264853548441786E-2</v>
      </c>
      <c r="E130" s="702">
        <v>939.17187099472858</v>
      </c>
      <c r="F130" s="702">
        <v>2.0893315565282178</v>
      </c>
      <c r="G130" s="713">
        <v>2.2246530385490485E-3</v>
      </c>
      <c r="H130" s="702">
        <v>240.84825795193262</v>
      </c>
      <c r="I130" s="702">
        <v>4.8724729479900555</v>
      </c>
      <c r="J130" s="713">
        <v>2.0230467886392108E-2</v>
      </c>
      <c r="K130" s="106"/>
      <c r="L130" s="106"/>
    </row>
    <row r="131" spans="1:12" x14ac:dyDescent="0.45">
      <c r="A131" s="700" t="s">
        <v>124</v>
      </c>
      <c r="B131" s="702">
        <v>59.730457986050681</v>
      </c>
      <c r="C131" s="702">
        <v>3.3288831737846549</v>
      </c>
      <c r="D131" s="713">
        <v>5.5731753715367038E-2</v>
      </c>
      <c r="E131" s="702">
        <v>49.560265869450518</v>
      </c>
      <c r="F131" s="702">
        <v>3.2197731663308582E-2</v>
      </c>
      <c r="G131" s="713">
        <v>6.4966825941011768E-4</v>
      </c>
      <c r="H131" s="702">
        <v>12.196293449299459</v>
      </c>
      <c r="I131" s="702">
        <v>0.1392532893617327</v>
      </c>
      <c r="J131" s="713">
        <v>1.1417672913546636E-2</v>
      </c>
      <c r="K131" s="106"/>
      <c r="L131" s="106"/>
    </row>
    <row r="132" spans="1:12" x14ac:dyDescent="0.45">
      <c r="A132" s="700" t="s">
        <v>125</v>
      </c>
      <c r="B132" s="702">
        <v>151.18058491398182</v>
      </c>
      <c r="C132" s="702">
        <v>7.6655216725154673</v>
      </c>
      <c r="D132" s="713">
        <v>5.0704405442517426E-2</v>
      </c>
      <c r="E132" s="702">
        <v>144.21669671378274</v>
      </c>
      <c r="F132" s="702">
        <v>0.24060374237621635</v>
      </c>
      <c r="G132" s="713">
        <v>1.6683487270113151E-3</v>
      </c>
      <c r="H132" s="702">
        <v>34.330287685137321</v>
      </c>
      <c r="I132" s="702">
        <v>0.68777261502580533</v>
      </c>
      <c r="J132" s="713">
        <v>2.0033989267254644E-2</v>
      </c>
      <c r="K132" s="106"/>
      <c r="L132" s="106"/>
    </row>
    <row r="133" spans="1:12" x14ac:dyDescent="0.45">
      <c r="A133" s="700" t="s">
        <v>126</v>
      </c>
      <c r="B133" s="702">
        <v>654.75945464121958</v>
      </c>
      <c r="C133" s="702">
        <v>32.750067877401584</v>
      </c>
      <c r="D133" s="713">
        <v>5.0018472654735829E-2</v>
      </c>
      <c r="E133" s="702">
        <v>766.2215828954379</v>
      </c>
      <c r="F133" s="702">
        <v>1.2188579545741476</v>
      </c>
      <c r="G133" s="713">
        <v>1.590738216963641E-3</v>
      </c>
      <c r="H133" s="702">
        <v>177.86139376074883</v>
      </c>
      <c r="I133" s="702">
        <v>2.6775296424600667</v>
      </c>
      <c r="J133" s="713">
        <v>1.5054023730758342E-2</v>
      </c>
      <c r="K133" s="106"/>
      <c r="L133" s="106"/>
    </row>
    <row r="134" spans="1:12" x14ac:dyDescent="0.45">
      <c r="A134" s="700" t="s">
        <v>127</v>
      </c>
      <c r="B134" s="702">
        <v>2827.9327339485721</v>
      </c>
      <c r="C134" s="702">
        <v>192.72822322840108</v>
      </c>
      <c r="D134" s="713">
        <v>6.8151629250141121E-2</v>
      </c>
      <c r="E134" s="702">
        <v>1696.2918592508058</v>
      </c>
      <c r="F134" s="702">
        <v>1.0668704200681842</v>
      </c>
      <c r="G134" s="713">
        <v>6.2894272247429432E-4</v>
      </c>
      <c r="H134" s="702">
        <v>362.43303634411211</v>
      </c>
      <c r="I134" s="702">
        <v>2.2607952017082682</v>
      </c>
      <c r="J134" s="713">
        <v>6.2378287159279705E-3</v>
      </c>
      <c r="K134" s="106"/>
      <c r="L134" s="106"/>
    </row>
    <row r="135" spans="1:12" x14ac:dyDescent="0.45">
      <c r="A135" s="700" t="s">
        <v>128</v>
      </c>
      <c r="B135" s="702">
        <v>161.28549924903643</v>
      </c>
      <c r="C135" s="702">
        <v>6.8530963640528082</v>
      </c>
      <c r="D135" s="713">
        <v>4.249046811995872E-2</v>
      </c>
      <c r="E135" s="702">
        <v>52.180048622567291</v>
      </c>
      <c r="F135" s="702">
        <v>0.18486471480336192</v>
      </c>
      <c r="G135" s="713">
        <v>3.5428237359558532E-3</v>
      </c>
      <c r="H135" s="702">
        <v>20.112332266845179</v>
      </c>
      <c r="I135" s="702">
        <v>0.34012437168917198</v>
      </c>
      <c r="J135" s="713">
        <v>1.6911234717907925E-2</v>
      </c>
      <c r="K135" s="106"/>
      <c r="L135" s="106"/>
    </row>
    <row r="136" spans="1:12" x14ac:dyDescent="0.45">
      <c r="A136" s="700" t="s">
        <v>129</v>
      </c>
      <c r="B136" s="702">
        <v>7836.6486925997451</v>
      </c>
      <c r="C136" s="702">
        <v>397.98868395621935</v>
      </c>
      <c r="D136" s="713">
        <v>5.0785571686025113E-2</v>
      </c>
      <c r="E136" s="702">
        <v>737.95620301048211</v>
      </c>
      <c r="F136" s="702">
        <v>1.1614018969177555</v>
      </c>
      <c r="G136" s="713">
        <v>1.573808705963623E-3</v>
      </c>
      <c r="H136" s="702">
        <v>219.87711187754672</v>
      </c>
      <c r="I136" s="702">
        <v>4.5391252024759581</v>
      </c>
      <c r="J136" s="713">
        <v>2.0643918613065436E-2</v>
      </c>
      <c r="K136" s="106"/>
      <c r="L136" s="106"/>
    </row>
    <row r="137" spans="1:12" x14ac:dyDescent="0.45">
      <c r="A137" s="700" t="s">
        <v>130</v>
      </c>
      <c r="B137" s="702">
        <v>10182.011798729987</v>
      </c>
      <c r="C137" s="702">
        <v>521.64228619928144</v>
      </c>
      <c r="D137" s="713">
        <v>5.1231750317196297E-2</v>
      </c>
      <c r="E137" s="702">
        <v>2776.0483661160947</v>
      </c>
      <c r="F137" s="702">
        <v>4.7572809856117448</v>
      </c>
      <c r="G137" s="713">
        <v>1.7136880767922452E-3</v>
      </c>
      <c r="H137" s="702">
        <v>715.80540919148598</v>
      </c>
      <c r="I137" s="702">
        <v>12.996571956798086</v>
      </c>
      <c r="J137" s="713">
        <v>1.8156571311018631E-2</v>
      </c>
      <c r="K137" s="106"/>
      <c r="L137" s="106"/>
    </row>
    <row r="138" spans="1:12" x14ac:dyDescent="0.45">
      <c r="A138" s="700" t="s">
        <v>131</v>
      </c>
      <c r="B138" s="702">
        <v>70.726212482649018</v>
      </c>
      <c r="C138" s="702">
        <v>3.5693558596773687</v>
      </c>
      <c r="D138" s="713">
        <v>5.0467227558000857E-2</v>
      </c>
      <c r="E138" s="702">
        <v>13.437668690410016</v>
      </c>
      <c r="F138" s="702">
        <v>3.1572557576053373E-2</v>
      </c>
      <c r="G138" s="713">
        <v>2.3495561844433313E-3</v>
      </c>
      <c r="H138" s="702">
        <v>5.063680660464569</v>
      </c>
      <c r="I138" s="702">
        <v>0.12959205234520907</v>
      </c>
      <c r="J138" s="713">
        <v>2.5592461498810157E-2</v>
      </c>
      <c r="K138" s="106"/>
      <c r="L138" s="106"/>
    </row>
    <row r="139" spans="1:12" x14ac:dyDescent="0.45">
      <c r="A139" s="700" t="s">
        <v>132</v>
      </c>
      <c r="B139" s="702">
        <v>507.96944787273736</v>
      </c>
      <c r="C139" s="702">
        <v>20.566292557566168</v>
      </c>
      <c r="D139" s="713">
        <v>4.0487262853490913E-2</v>
      </c>
      <c r="E139" s="702">
        <v>301.51136910863914</v>
      </c>
      <c r="F139" s="702">
        <v>0.28459868641147656</v>
      </c>
      <c r="G139" s="713">
        <v>9.4390698185888749E-4</v>
      </c>
      <c r="H139" s="702">
        <v>68.454595013701635</v>
      </c>
      <c r="I139" s="702">
        <v>0.85455849140173956</v>
      </c>
      <c r="J139" s="713">
        <v>1.2483581142079566E-2</v>
      </c>
      <c r="K139" s="106"/>
      <c r="L139" s="106"/>
    </row>
    <row r="140" spans="1:12" x14ac:dyDescent="0.45">
      <c r="A140" s="700" t="s">
        <v>133</v>
      </c>
      <c r="B140" s="702">
        <v>42015.189098447401</v>
      </c>
      <c r="C140" s="702">
        <v>2163.2393106869308</v>
      </c>
      <c r="D140" s="713">
        <v>5.1487077818885021E-2</v>
      </c>
      <c r="E140" s="702">
        <v>25591.402671843502</v>
      </c>
      <c r="F140" s="702">
        <v>30.283929130193847</v>
      </c>
      <c r="G140" s="713">
        <v>1.1833633942821436E-3</v>
      </c>
      <c r="H140" s="702">
        <v>6737.1297962395565</v>
      </c>
      <c r="I140" s="702">
        <v>79.631172186677787</v>
      </c>
      <c r="J140" s="713">
        <v>1.1819747369439918E-2</v>
      </c>
      <c r="K140" s="106"/>
      <c r="L140" s="106"/>
    </row>
    <row r="141" spans="1:12" x14ac:dyDescent="0.45">
      <c r="A141" s="700" t="s">
        <v>134</v>
      </c>
      <c r="B141" s="702">
        <v>9014.3019909733375</v>
      </c>
      <c r="C141" s="702">
        <v>522.093790554213</v>
      </c>
      <c r="D141" s="713">
        <v>5.7918382485634794E-2</v>
      </c>
      <c r="E141" s="702">
        <v>1942.180324739576</v>
      </c>
      <c r="F141" s="702">
        <v>2.8975635568237101</v>
      </c>
      <c r="G141" s="713">
        <v>1.4919127332897063E-3</v>
      </c>
      <c r="H141" s="702">
        <v>435.35455347116141</v>
      </c>
      <c r="I141" s="702">
        <v>6.0823977367953006</v>
      </c>
      <c r="J141" s="713">
        <v>1.3971136142482563E-2</v>
      </c>
      <c r="K141" s="106"/>
      <c r="L141" s="106"/>
    </row>
    <row r="142" spans="1:12" ht="14.65" thickBot="1" x14ac:dyDescent="0.5">
      <c r="A142" s="700" t="s">
        <v>135</v>
      </c>
      <c r="B142" s="702">
        <v>77299.477978750569</v>
      </c>
      <c r="C142" s="702">
        <v>4196.8441162601175</v>
      </c>
      <c r="D142" s="713">
        <v>5.4293304767385614E-2</v>
      </c>
      <c r="E142" s="702">
        <v>61694.983988754611</v>
      </c>
      <c r="F142" s="702">
        <v>89.607032198433131</v>
      </c>
      <c r="G142" s="713">
        <v>1.4524200575976511E-3</v>
      </c>
      <c r="H142" s="702">
        <v>16529.074791231273</v>
      </c>
      <c r="I142" s="702">
        <v>214.94288555741201</v>
      </c>
      <c r="J142" s="713">
        <v>1.3003927217477406E-2</v>
      </c>
      <c r="K142" s="106"/>
      <c r="L142" s="106"/>
    </row>
    <row r="143" spans="1:12" ht="14.65" thickTop="1" x14ac:dyDescent="0.45">
      <c r="A143" s="738" t="s">
        <v>24</v>
      </c>
      <c r="B143" s="739">
        <v>173615.98802818643</v>
      </c>
      <c r="C143" s="739">
        <v>9424.2049948145213</v>
      </c>
      <c r="D143" s="764">
        <v>5.4281895935093881E-2</v>
      </c>
      <c r="E143" s="739">
        <v>105100.18105605536</v>
      </c>
      <c r="F143" s="739">
        <v>146.57908785307771</v>
      </c>
      <c r="G143" s="764">
        <v>1.394660659765177E-3</v>
      </c>
      <c r="H143" s="739">
        <v>27611.000000001382</v>
      </c>
      <c r="I143" s="739">
        <v>364.33095042696624</v>
      </c>
      <c r="J143" s="764">
        <v>1.319513782285857E-2</v>
      </c>
      <c r="K143" s="106"/>
      <c r="L143" s="106"/>
    </row>
  </sheetData>
  <sheetProtection algorithmName="SHA-512" hashValue="apmrdYb+GRnPI7mHfvZfVgrKlVNeRpUDjuUs7PTNd3ptyXVMCGaJnerFhtWCfZChPlNAXn8wd886amgtptz2dA==" saltValue="6zBudFo/iPayChOxzT/0EQ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EDCFC-A62B-4A24-BE56-111731FEE397}">
  <sheetPr>
    <tabColor theme="7" tint="0.59999389629810485"/>
  </sheetPr>
  <dimension ref="A1:P156"/>
  <sheetViews>
    <sheetView workbookViewId="0">
      <selection activeCell="D12" sqref="D12"/>
    </sheetView>
  </sheetViews>
  <sheetFormatPr defaultRowHeight="14.25" x14ac:dyDescent="0.45"/>
  <cols>
    <col min="1" max="1" width="63.86328125" customWidth="1"/>
    <col min="2" max="2" width="14.3984375" customWidth="1"/>
    <col min="3" max="3" width="13.86328125" customWidth="1"/>
    <col min="4" max="4" width="15.33203125" customWidth="1"/>
    <col min="5" max="5" width="14.6640625" customWidth="1"/>
    <col min="6" max="6" width="16.1328125" customWidth="1"/>
    <col min="8" max="8" width="12.265625" customWidth="1"/>
  </cols>
  <sheetData>
    <row r="1" spans="1:16" s="162" customFormat="1" ht="14.65" thickBot="1" x14ac:dyDescent="0.5">
      <c r="B1" s="163" t="s">
        <v>160</v>
      </c>
      <c r="C1" s="164"/>
      <c r="D1" s="169" t="s">
        <v>141</v>
      </c>
      <c r="E1" s="169"/>
    </row>
    <row r="2" spans="1:16" s="162" customFormat="1" ht="28.9" thickBot="1" x14ac:dyDescent="0.5">
      <c r="B2" s="165" t="s">
        <v>142</v>
      </c>
      <c r="C2" s="165" t="s">
        <v>143</v>
      </c>
      <c r="D2" s="166" t="s">
        <v>161</v>
      </c>
      <c r="E2" s="166" t="s">
        <v>162</v>
      </c>
    </row>
    <row r="3" spans="1:16" s="162" customFormat="1" x14ac:dyDescent="0.45">
      <c r="B3" s="167" t="s">
        <v>147</v>
      </c>
      <c r="C3" s="167">
        <v>1.39</v>
      </c>
      <c r="D3" s="170">
        <v>0</v>
      </c>
      <c r="E3" s="170">
        <v>0</v>
      </c>
    </row>
    <row r="4" spans="1:16" s="162" customFormat="1" x14ac:dyDescent="0.45">
      <c r="B4" s="167" t="s">
        <v>148</v>
      </c>
      <c r="C4" s="167">
        <v>1.5</v>
      </c>
      <c r="D4" s="170">
        <v>0</v>
      </c>
      <c r="E4" s="170">
        <v>0</v>
      </c>
    </row>
    <row r="5" spans="1:16" s="162" customFormat="1" x14ac:dyDescent="0.45">
      <c r="B5" s="167" t="s">
        <v>149</v>
      </c>
      <c r="C5" s="167">
        <v>2</v>
      </c>
      <c r="D5" s="170">
        <v>0</v>
      </c>
      <c r="E5" s="170">
        <v>0</v>
      </c>
    </row>
    <row r="6" spans="1:16" s="162" customFormat="1" x14ac:dyDescent="0.45">
      <c r="B6" s="167" t="s">
        <v>150</v>
      </c>
      <c r="C6" s="167">
        <v>2.5</v>
      </c>
      <c r="D6" s="170">
        <v>0</v>
      </c>
      <c r="E6" s="170">
        <v>0</v>
      </c>
    </row>
    <row r="7" spans="1:16" s="162" customFormat="1" x14ac:dyDescent="0.45">
      <c r="B7" s="167" t="s">
        <v>151</v>
      </c>
      <c r="C7" s="167">
        <v>3</v>
      </c>
      <c r="D7" s="170">
        <v>0</v>
      </c>
      <c r="E7" s="170">
        <v>0</v>
      </c>
    </row>
    <row r="8" spans="1:16" s="162" customFormat="1" x14ac:dyDescent="0.45">
      <c r="B8" s="167" t="s">
        <v>152</v>
      </c>
      <c r="C8" s="167">
        <v>4</v>
      </c>
      <c r="D8" s="170">
        <v>0</v>
      </c>
      <c r="E8" s="170">
        <v>0</v>
      </c>
    </row>
    <row r="9" spans="1:16" s="162" customFormat="1" x14ac:dyDescent="0.45">
      <c r="B9" s="142" t="s">
        <v>153</v>
      </c>
      <c r="C9" s="142">
        <v>5</v>
      </c>
      <c r="D9" s="153">
        <v>90</v>
      </c>
      <c r="E9" s="153">
        <v>90</v>
      </c>
    </row>
    <row r="10" spans="1:16" s="162" customFormat="1" x14ac:dyDescent="0.45">
      <c r="B10" s="167" t="s">
        <v>155</v>
      </c>
      <c r="C10" s="167">
        <v>6</v>
      </c>
      <c r="D10" s="170">
        <v>0</v>
      </c>
      <c r="E10" s="170">
        <v>0</v>
      </c>
    </row>
    <row r="11" spans="1:16" s="162" customFormat="1" ht="14.65" thickBot="1" x14ac:dyDescent="0.5">
      <c r="B11" s="137" t="s">
        <v>156</v>
      </c>
      <c r="C11" s="137" t="s">
        <v>156</v>
      </c>
      <c r="D11" s="171">
        <v>0</v>
      </c>
      <c r="E11" s="171">
        <v>0</v>
      </c>
    </row>
    <row r="12" spans="1:16" s="162" customFormat="1" x14ac:dyDescent="0.45"/>
    <row r="13" spans="1:16" ht="15.75" x14ac:dyDescent="0.5">
      <c r="A13" s="772" t="s">
        <v>8</v>
      </c>
      <c r="B13" s="772"/>
      <c r="C13" s="765"/>
      <c r="D13" s="765"/>
      <c r="E13" s="765"/>
      <c r="F13" s="765"/>
      <c r="G13" s="765"/>
      <c r="H13" s="765"/>
      <c r="I13" s="765"/>
      <c r="J13" s="765"/>
      <c r="K13" s="765"/>
      <c r="L13" s="765"/>
      <c r="M13" s="106"/>
      <c r="N13" s="106"/>
      <c r="O13" s="106"/>
      <c r="P13" s="106"/>
    </row>
    <row r="14" spans="1:16" x14ac:dyDescent="0.45">
      <c r="A14" s="766" t="s">
        <v>9</v>
      </c>
      <c r="B14" s="768"/>
      <c r="C14" s="765"/>
      <c r="D14" s="765"/>
      <c r="E14" s="765"/>
      <c r="F14" s="765"/>
      <c r="G14" s="765"/>
      <c r="H14" s="765"/>
      <c r="I14" s="765"/>
      <c r="J14" s="765"/>
      <c r="K14" s="765"/>
      <c r="L14" s="765"/>
      <c r="M14" s="106"/>
      <c r="N14" s="106"/>
      <c r="O14" s="106"/>
      <c r="P14" s="106"/>
    </row>
    <row r="15" spans="1:16" x14ac:dyDescent="0.45">
      <c r="A15" s="768" t="s">
        <v>10</v>
      </c>
      <c r="B15" s="773" t="s">
        <v>137</v>
      </c>
      <c r="C15" s="765"/>
      <c r="D15" s="765"/>
      <c r="E15" s="765"/>
      <c r="F15" s="765"/>
      <c r="G15" s="765"/>
      <c r="H15" s="765"/>
      <c r="I15" s="765"/>
      <c r="J15" s="765"/>
      <c r="K15" s="765"/>
      <c r="L15" s="765"/>
      <c r="M15" s="106"/>
      <c r="N15" s="106"/>
      <c r="O15" s="106"/>
      <c r="P15" s="106"/>
    </row>
    <row r="16" spans="1:16" x14ac:dyDescent="0.45">
      <c r="A16" s="765"/>
      <c r="B16" s="765"/>
      <c r="C16" s="765"/>
      <c r="D16" s="781"/>
      <c r="E16" s="765"/>
      <c r="F16" s="765"/>
      <c r="G16" s="765"/>
      <c r="H16" s="765"/>
      <c r="I16" s="765"/>
      <c r="J16" s="765"/>
      <c r="K16" s="765"/>
      <c r="L16" s="765"/>
      <c r="M16" s="106"/>
      <c r="N16" s="106"/>
      <c r="O16" s="106"/>
      <c r="P16" s="106"/>
    </row>
    <row r="17" spans="1:16" ht="14.65" thickBot="1" x14ac:dyDescent="0.5">
      <c r="A17" s="782" t="s">
        <v>12</v>
      </c>
      <c r="B17" s="782"/>
      <c r="C17" s="782"/>
      <c r="D17" s="782"/>
      <c r="E17" s="782"/>
      <c r="F17" s="782"/>
      <c r="G17" s="782"/>
      <c r="H17" s="782"/>
      <c r="I17" s="782"/>
      <c r="J17" s="805"/>
      <c r="K17" s="805"/>
      <c r="L17" s="782"/>
      <c r="M17" s="110"/>
      <c r="N17" s="106"/>
      <c r="O17" s="106"/>
      <c r="P17" s="106"/>
    </row>
    <row r="18" spans="1:16" x14ac:dyDescent="0.4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</row>
    <row r="19" spans="1:16" x14ac:dyDescent="0.45">
      <c r="A19" s="806">
        <v>13527000</v>
      </c>
      <c r="B19" s="765" t="s">
        <v>58</v>
      </c>
      <c r="C19" s="765"/>
      <c r="D19" s="765"/>
      <c r="E19" s="765"/>
      <c r="F19" s="765"/>
      <c r="G19" s="765"/>
      <c r="H19" s="765"/>
      <c r="I19" s="765"/>
      <c r="J19" s="765"/>
      <c r="K19" s="765"/>
      <c r="L19" s="765"/>
      <c r="M19" s="106"/>
      <c r="N19" s="106"/>
      <c r="O19" s="106"/>
      <c r="P19" s="106"/>
    </row>
    <row r="20" spans="1:16" x14ac:dyDescent="0.45">
      <c r="A20" s="807" t="s">
        <v>208</v>
      </c>
      <c r="B20" s="765" t="s">
        <v>209</v>
      </c>
      <c r="C20" s="765"/>
      <c r="D20" s="765"/>
      <c r="E20" s="765"/>
      <c r="F20" s="765"/>
      <c r="G20" s="765"/>
      <c r="H20" s="765"/>
      <c r="I20" s="765"/>
      <c r="J20" s="765"/>
      <c r="K20" s="765"/>
      <c r="L20" s="765"/>
      <c r="M20" s="106"/>
      <c r="N20" s="106"/>
      <c r="O20" s="106"/>
      <c r="P20" s="106"/>
    </row>
    <row r="21" spans="1:16" x14ac:dyDescent="0.45">
      <c r="A21" s="808">
        <v>2379.9348095784758</v>
      </c>
      <c r="B21" s="765" t="s">
        <v>59</v>
      </c>
      <c r="C21" s="765"/>
      <c r="D21" s="765"/>
      <c r="E21" s="765"/>
      <c r="F21" s="765"/>
      <c r="G21" s="765"/>
      <c r="H21" s="765"/>
      <c r="I21" s="765"/>
      <c r="J21" s="765"/>
      <c r="K21" s="765"/>
      <c r="L21" s="765"/>
      <c r="M21" s="106"/>
      <c r="N21" s="106"/>
      <c r="O21" s="106"/>
      <c r="P21" s="106"/>
    </row>
    <row r="22" spans="1:16" x14ac:dyDescent="0.45">
      <c r="A22" s="809">
        <v>12393.827249943282</v>
      </c>
      <c r="B22" s="765" t="s">
        <v>60</v>
      </c>
      <c r="C22" s="765"/>
      <c r="D22" s="765"/>
      <c r="E22" s="765"/>
      <c r="F22" s="765"/>
      <c r="G22" s="765"/>
      <c r="H22" s="765"/>
      <c r="I22" s="765"/>
      <c r="J22" s="765"/>
      <c r="K22" s="765"/>
      <c r="L22" s="765"/>
      <c r="M22" s="106"/>
      <c r="N22" s="106"/>
      <c r="O22" s="106"/>
      <c r="P22" s="106"/>
    </row>
    <row r="23" spans="1:16" x14ac:dyDescent="0.45">
      <c r="A23" s="810">
        <v>1091.4196562148745</v>
      </c>
      <c r="B23" s="811" t="s">
        <v>61</v>
      </c>
      <c r="C23" s="765"/>
      <c r="D23" s="765"/>
      <c r="E23" s="765"/>
      <c r="F23" s="765"/>
      <c r="G23" s="765"/>
      <c r="H23" s="765"/>
      <c r="I23" s="765"/>
      <c r="J23" s="765"/>
      <c r="K23" s="765"/>
      <c r="L23" s="765"/>
      <c r="M23" s="106"/>
      <c r="N23" s="106"/>
      <c r="O23" s="106"/>
      <c r="P23" s="106"/>
    </row>
    <row r="24" spans="1:16" x14ac:dyDescent="0.45">
      <c r="A24" s="781">
        <v>0.9040152805452627</v>
      </c>
      <c r="B24" s="783" t="s">
        <v>62</v>
      </c>
      <c r="C24" s="765"/>
      <c r="D24" s="765"/>
      <c r="E24" s="765"/>
      <c r="F24" s="765"/>
      <c r="G24" s="765"/>
      <c r="H24" s="765"/>
      <c r="I24" s="765"/>
      <c r="J24" s="765"/>
      <c r="K24" s="765"/>
      <c r="L24" s="765"/>
      <c r="M24" s="106"/>
      <c r="N24" s="106"/>
      <c r="O24" s="106"/>
      <c r="P24" s="106"/>
    </row>
    <row r="25" spans="1:16" x14ac:dyDescent="0.45">
      <c r="A25" s="812">
        <v>-2.6834831544767512E-3</v>
      </c>
      <c r="B25" s="765" t="s">
        <v>63</v>
      </c>
      <c r="C25" s="765"/>
      <c r="D25" s="765"/>
      <c r="E25" s="765"/>
      <c r="F25" s="765"/>
      <c r="G25" s="765"/>
      <c r="H25" s="765"/>
      <c r="I25" s="765"/>
      <c r="J25" s="765"/>
      <c r="K25" s="765"/>
      <c r="L25" s="765"/>
      <c r="M25" s="106"/>
      <c r="N25" s="106"/>
      <c r="O25" s="106"/>
      <c r="P25" s="106"/>
    </row>
    <row r="26" spans="1:16" x14ac:dyDescent="0.45">
      <c r="A26" s="812"/>
      <c r="B26" s="765"/>
      <c r="C26" s="765"/>
      <c r="D26" s="765"/>
      <c r="E26" s="765"/>
      <c r="F26" s="765"/>
      <c r="G26" s="765"/>
      <c r="H26" s="765"/>
      <c r="I26" s="765"/>
      <c r="J26" s="765"/>
      <c r="K26" s="765"/>
      <c r="L26" s="765"/>
      <c r="M26" s="106"/>
      <c r="N26" s="106"/>
      <c r="O26" s="106"/>
      <c r="P26" s="106"/>
    </row>
    <row r="27" spans="1:16" x14ac:dyDescent="0.4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42.75" x14ac:dyDescent="0.45">
      <c r="A28" s="786" t="s">
        <v>64</v>
      </c>
      <c r="B28" s="786" t="s">
        <v>11</v>
      </c>
      <c r="C28" s="786" t="s">
        <v>65</v>
      </c>
      <c r="D28" s="786" t="s">
        <v>66</v>
      </c>
      <c r="E28" s="786" t="s">
        <v>67</v>
      </c>
      <c r="F28" s="786" t="s">
        <v>68</v>
      </c>
      <c r="G28" s="786" t="s">
        <v>69</v>
      </c>
      <c r="H28" s="765"/>
      <c r="I28" s="765"/>
      <c r="J28" s="765"/>
      <c r="K28" s="765"/>
      <c r="L28" s="765"/>
      <c r="M28" s="106"/>
      <c r="N28" s="106"/>
      <c r="O28" s="106"/>
      <c r="P28" s="106"/>
    </row>
    <row r="29" spans="1:16" x14ac:dyDescent="0.45">
      <c r="A29" s="765" t="s">
        <v>70</v>
      </c>
      <c r="B29" s="767">
        <v>129356.93303623814</v>
      </c>
      <c r="C29" s="767">
        <v>129356.93303623814</v>
      </c>
      <c r="D29" s="767">
        <v>0</v>
      </c>
      <c r="E29" s="767">
        <v>0</v>
      </c>
      <c r="F29" s="767">
        <v>129356.93303623814</v>
      </c>
      <c r="G29" s="767">
        <v>0</v>
      </c>
      <c r="H29" s="765"/>
      <c r="I29" s="765"/>
      <c r="J29" s="765"/>
      <c r="K29" s="765"/>
      <c r="L29" s="765"/>
      <c r="M29" s="106"/>
      <c r="N29" s="106"/>
      <c r="O29" s="106"/>
      <c r="P29" s="106"/>
    </row>
    <row r="30" spans="1:16" x14ac:dyDescent="0.45">
      <c r="A30" s="765" t="s">
        <v>71</v>
      </c>
      <c r="B30" s="767">
        <v>0</v>
      </c>
      <c r="C30" s="813">
        <v>9422.3307133207982</v>
      </c>
      <c r="D30" s="767">
        <v>591.56172704402343</v>
      </c>
      <c r="E30" s="767">
        <v>2379.9348095784758</v>
      </c>
      <c r="F30" s="767">
        <v>12393.827249943297</v>
      </c>
      <c r="G30" s="767">
        <v>12393.827249943297</v>
      </c>
      <c r="H30" s="765"/>
      <c r="I30" s="765"/>
      <c r="J30" s="765"/>
      <c r="K30" s="765"/>
      <c r="L30" s="765"/>
      <c r="M30" s="106"/>
      <c r="N30" s="106"/>
      <c r="O30" s="106"/>
      <c r="P30" s="106"/>
    </row>
    <row r="31" spans="1:16" x14ac:dyDescent="0.45">
      <c r="A31" s="765" t="s">
        <v>72</v>
      </c>
      <c r="B31" s="767">
        <v>0</v>
      </c>
      <c r="C31" s="767">
        <v>0</v>
      </c>
      <c r="D31" s="767">
        <v>0</v>
      </c>
      <c r="E31" s="767">
        <v>0</v>
      </c>
      <c r="F31" s="767">
        <v>0</v>
      </c>
      <c r="G31" s="767">
        <v>0</v>
      </c>
      <c r="H31" s="765"/>
      <c r="I31" s="765"/>
      <c r="J31" s="765"/>
      <c r="K31" s="765"/>
      <c r="L31" s="765"/>
      <c r="M31" s="106"/>
      <c r="N31" s="106"/>
      <c r="O31" s="106"/>
      <c r="P31" s="106"/>
    </row>
    <row r="32" spans="1:16" x14ac:dyDescent="0.45">
      <c r="A32" s="765" t="s">
        <v>73</v>
      </c>
      <c r="B32" s="767">
        <v>80110.463580346652</v>
      </c>
      <c r="C32" s="767">
        <v>70688.132867025852</v>
      </c>
      <c r="D32" s="767">
        <v>0</v>
      </c>
      <c r="E32" s="767">
        <v>0</v>
      </c>
      <c r="F32" s="767">
        <v>70688.132867025852</v>
      </c>
      <c r="G32" s="767">
        <v>-9422.3307133208</v>
      </c>
      <c r="H32" s="765"/>
      <c r="I32" s="765"/>
      <c r="J32" s="765"/>
      <c r="K32" s="765"/>
      <c r="L32" s="765"/>
      <c r="M32" s="106"/>
      <c r="N32" s="106"/>
      <c r="O32" s="106"/>
      <c r="P32" s="106"/>
    </row>
    <row r="33" spans="1:16" x14ac:dyDescent="0.45">
      <c r="A33" s="765" t="s">
        <v>24</v>
      </c>
      <c r="B33" s="767">
        <v>209467.3966165848</v>
      </c>
      <c r="C33" s="767">
        <v>209467.3966165848</v>
      </c>
      <c r="D33" s="767">
        <v>591.56172704402343</v>
      </c>
      <c r="E33" s="767">
        <v>2379.9348095784758</v>
      </c>
      <c r="F33" s="767">
        <v>212438.89315320729</v>
      </c>
      <c r="G33" s="767">
        <v>2971.4965366224933</v>
      </c>
      <c r="H33" s="765"/>
      <c r="I33" s="765"/>
      <c r="J33" s="765"/>
      <c r="K33" s="765"/>
      <c r="L33" s="765"/>
      <c r="M33" s="106"/>
      <c r="N33" s="106"/>
      <c r="O33" s="106"/>
      <c r="P33" s="106"/>
    </row>
    <row r="34" spans="1:16" x14ac:dyDescent="0.45">
      <c r="A34" s="765" t="s">
        <v>74</v>
      </c>
      <c r="B34" s="814">
        <v>0.61755163393287793</v>
      </c>
      <c r="C34" s="777">
        <v>0.66253395989632002</v>
      </c>
      <c r="D34" s="777">
        <v>1</v>
      </c>
      <c r="E34" s="777">
        <v>1</v>
      </c>
      <c r="F34" s="814">
        <v>0.66725427807587578</v>
      </c>
      <c r="G34" s="777"/>
      <c r="H34" s="765"/>
      <c r="I34" s="765"/>
      <c r="J34" s="765"/>
      <c r="K34" s="765"/>
      <c r="L34" s="765"/>
      <c r="M34" s="106"/>
      <c r="N34" s="106"/>
      <c r="O34" s="106"/>
      <c r="P34" s="106"/>
    </row>
    <row r="35" spans="1:16" x14ac:dyDescent="0.45">
      <c r="A35" s="765"/>
      <c r="B35" s="765"/>
      <c r="C35" s="777"/>
      <c r="D35" s="777"/>
      <c r="E35" s="777"/>
      <c r="F35" s="765"/>
      <c r="G35" s="765"/>
      <c r="H35" s="765"/>
      <c r="I35" s="765"/>
      <c r="J35" s="765"/>
      <c r="K35" s="765"/>
      <c r="L35" s="765"/>
      <c r="M35" s="106"/>
      <c r="N35" s="106"/>
      <c r="O35" s="106"/>
      <c r="P35" s="106"/>
    </row>
    <row r="36" spans="1:16" x14ac:dyDescent="0.45">
      <c r="A36" s="765"/>
      <c r="B36" s="765"/>
      <c r="C36" s="777"/>
      <c r="D36" s="777"/>
      <c r="E36" s="777"/>
      <c r="F36" s="765"/>
      <c r="G36" s="765"/>
      <c r="H36" s="765"/>
      <c r="I36" s="765"/>
      <c r="J36" s="765"/>
      <c r="K36" s="765"/>
      <c r="L36" s="765"/>
      <c r="M36" s="106"/>
      <c r="N36" s="106"/>
      <c r="O36" s="106"/>
      <c r="P36" s="106"/>
    </row>
    <row r="37" spans="1:16" x14ac:dyDescent="0.45">
      <c r="A37" s="765"/>
      <c r="B37" s="774"/>
      <c r="C37" s="777"/>
      <c r="D37" s="777"/>
      <c r="E37" s="777"/>
      <c r="F37" s="765"/>
      <c r="G37" s="765"/>
      <c r="H37" s="765"/>
      <c r="I37" s="765"/>
      <c r="J37" s="765"/>
      <c r="K37" s="765"/>
      <c r="L37" s="765"/>
      <c r="M37" s="106"/>
      <c r="N37" s="106"/>
      <c r="O37" s="106"/>
      <c r="P37" s="106"/>
    </row>
    <row r="38" spans="1:16" x14ac:dyDescent="0.45">
      <c r="A38" s="765"/>
      <c r="B38" s="765"/>
      <c r="C38" s="777"/>
      <c r="D38" s="777"/>
      <c r="E38" s="777"/>
      <c r="F38" s="765"/>
      <c r="G38" s="765"/>
      <c r="H38" s="765"/>
      <c r="I38" s="765"/>
      <c r="J38" s="765"/>
      <c r="K38" s="765"/>
      <c r="L38" s="765"/>
      <c r="M38" s="106"/>
      <c r="N38" s="106"/>
      <c r="O38" s="106"/>
      <c r="P38" s="106"/>
    </row>
    <row r="39" spans="1:16" ht="14.65" thickBot="1" x14ac:dyDescent="0.5">
      <c r="A39" s="782" t="s">
        <v>14</v>
      </c>
      <c r="B39" s="782"/>
      <c r="C39" s="782"/>
      <c r="D39" s="782"/>
      <c r="E39" s="782"/>
      <c r="F39" s="782"/>
      <c r="G39" s="782"/>
      <c r="H39" s="782"/>
      <c r="I39" s="782"/>
      <c r="J39" s="782"/>
      <c r="K39" s="782"/>
      <c r="L39" s="782"/>
      <c r="M39" s="110"/>
      <c r="N39" s="106"/>
      <c r="O39" s="106"/>
      <c r="P39" s="106"/>
    </row>
    <row r="40" spans="1:16" x14ac:dyDescent="0.4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</row>
    <row r="41" spans="1:16" ht="28.5" x14ac:dyDescent="0.45">
      <c r="A41" s="815"/>
      <c r="B41" s="785" t="s">
        <v>15</v>
      </c>
      <c r="C41" s="786" t="s">
        <v>16</v>
      </c>
      <c r="D41" s="786" t="s">
        <v>17</v>
      </c>
      <c r="E41" s="786" t="s">
        <v>18</v>
      </c>
      <c r="F41" s="786" t="s">
        <v>19</v>
      </c>
      <c r="G41" s="786" t="s">
        <v>20</v>
      </c>
      <c r="H41" s="786" t="s">
        <v>21</v>
      </c>
      <c r="I41" s="786" t="s">
        <v>22</v>
      </c>
      <c r="J41" s="786" t="s">
        <v>23</v>
      </c>
      <c r="K41" s="786" t="s">
        <v>75</v>
      </c>
      <c r="L41" s="786" t="s">
        <v>24</v>
      </c>
      <c r="M41" s="106"/>
      <c r="N41" s="106"/>
      <c r="O41" s="106"/>
      <c r="P41" s="106"/>
    </row>
    <row r="42" spans="1:16" x14ac:dyDescent="0.45">
      <c r="A42" s="787" t="s">
        <v>76</v>
      </c>
      <c r="B42" s="767">
        <v>13492.552835610568</v>
      </c>
      <c r="C42" s="767">
        <v>14262.879638887798</v>
      </c>
      <c r="D42" s="767">
        <v>42074.724953040502</v>
      </c>
      <c r="E42" s="767">
        <v>28020.732498943653</v>
      </c>
      <c r="F42" s="767">
        <v>19280.17219585181</v>
      </c>
      <c r="G42" s="767">
        <v>26996.068260646261</v>
      </c>
      <c r="H42" s="767">
        <v>12413.429879721352</v>
      </c>
      <c r="I42" s="767">
        <v>4689.3846569069965</v>
      </c>
      <c r="J42" s="767">
        <v>8078.4615385358738</v>
      </c>
      <c r="K42" s="767">
        <v>43130.486695053616</v>
      </c>
      <c r="L42" s="816">
        <v>212438.89315319838</v>
      </c>
      <c r="M42" s="106"/>
      <c r="N42" s="106"/>
      <c r="O42" s="106"/>
      <c r="P42" s="106"/>
    </row>
    <row r="43" spans="1:16" x14ac:dyDescent="0.45">
      <c r="A43" s="794" t="s">
        <v>26</v>
      </c>
      <c r="B43" s="777">
        <v>6.3512630080777094E-2</v>
      </c>
      <c r="C43" s="777">
        <v>6.7138740120437232E-2</v>
      </c>
      <c r="D43" s="777">
        <v>0.19805565886983442</v>
      </c>
      <c r="E43" s="777">
        <v>0.13190020002002648</v>
      </c>
      <c r="F43" s="777">
        <v>9.0756320133646068E-2</v>
      </c>
      <c r="G43" s="777">
        <v>0.12707686365685725</v>
      </c>
      <c r="H43" s="777">
        <v>5.8432943683094464E-2</v>
      </c>
      <c r="I43" s="777">
        <v>2.2074040150099422E-2</v>
      </c>
      <c r="J43" s="777">
        <v>3.8027224763918933E-2</v>
      </c>
      <c r="K43" s="777">
        <v>0.20302537852117761</v>
      </c>
      <c r="L43" s="817">
        <v>1</v>
      </c>
      <c r="M43" s="106"/>
      <c r="N43" s="106"/>
      <c r="O43" s="106"/>
      <c r="P43" s="106"/>
    </row>
    <row r="44" spans="1:16" x14ac:dyDescent="0.45">
      <c r="A44" s="765" t="s">
        <v>77</v>
      </c>
      <c r="B44" s="767"/>
      <c r="C44" s="767"/>
      <c r="D44" s="767"/>
      <c r="E44" s="767"/>
      <c r="F44" s="767"/>
      <c r="G44" s="767"/>
      <c r="H44" s="767">
        <v>12393.827249943282</v>
      </c>
      <c r="I44" s="767"/>
      <c r="J44" s="767"/>
      <c r="K44" s="767"/>
      <c r="L44" s="816">
        <v>12393.827249943282</v>
      </c>
      <c r="M44" s="106"/>
      <c r="N44" s="106"/>
      <c r="O44" s="106"/>
      <c r="P44" s="106"/>
    </row>
    <row r="45" spans="1:16" x14ac:dyDescent="0.45">
      <c r="A45" s="765" t="s">
        <v>78</v>
      </c>
      <c r="B45" s="795">
        <v>0</v>
      </c>
      <c r="C45" s="795">
        <v>0</v>
      </c>
      <c r="D45" s="795">
        <v>0</v>
      </c>
      <c r="E45" s="795">
        <v>0</v>
      </c>
      <c r="F45" s="795">
        <v>0</v>
      </c>
      <c r="G45" s="795">
        <v>0</v>
      </c>
      <c r="H45" s="795">
        <v>0.99842085306253014</v>
      </c>
      <c r="I45" s="795">
        <v>0</v>
      </c>
      <c r="J45" s="795">
        <v>0</v>
      </c>
      <c r="K45" s="795">
        <v>0</v>
      </c>
      <c r="L45" s="818">
        <v>5.834066947903737E-2</v>
      </c>
      <c r="M45" s="106"/>
      <c r="N45" s="106"/>
      <c r="O45" s="106"/>
      <c r="P45" s="106"/>
    </row>
    <row r="46" spans="1:16" x14ac:dyDescent="0.45">
      <c r="A46" s="789" t="s">
        <v>27</v>
      </c>
      <c r="B46" s="790">
        <v>0</v>
      </c>
      <c r="C46" s="790">
        <v>0</v>
      </c>
      <c r="D46" s="790">
        <v>0</v>
      </c>
      <c r="E46" s="791">
        <v>0</v>
      </c>
      <c r="F46" s="789">
        <v>0</v>
      </c>
      <c r="G46" s="789">
        <v>0</v>
      </c>
      <c r="H46" s="789">
        <v>0</v>
      </c>
      <c r="I46" s="789">
        <v>0</v>
      </c>
      <c r="J46" s="789">
        <v>0</v>
      </c>
      <c r="K46" s="789">
        <v>0</v>
      </c>
      <c r="L46" s="819"/>
      <c r="M46" s="106"/>
      <c r="N46" s="106"/>
      <c r="O46" s="106"/>
      <c r="P46" s="106"/>
    </row>
    <row r="47" spans="1:16" x14ac:dyDescent="0.45">
      <c r="A47" s="765" t="s">
        <v>79</v>
      </c>
      <c r="B47" s="767">
        <v>814.59817077715547</v>
      </c>
      <c r="C47" s="767">
        <v>448.68241492003818</v>
      </c>
      <c r="D47" s="767">
        <v>1890.5647385951168</v>
      </c>
      <c r="E47" s="767">
        <v>2266.2818093412684</v>
      </c>
      <c r="F47" s="767">
        <v>2832.6329202627385</v>
      </c>
      <c r="G47" s="767">
        <v>6664.7491422282837</v>
      </c>
      <c r="H47" s="767">
        <v>19.602629778059914</v>
      </c>
      <c r="I47" s="767">
        <v>4689.3846569069965</v>
      </c>
      <c r="J47" s="767">
        <v>8078.4615385358738</v>
      </c>
      <c r="K47" s="767">
        <v>42983.174845678426</v>
      </c>
      <c r="L47" s="816">
        <v>70688.13286702396</v>
      </c>
      <c r="M47" s="106"/>
      <c r="N47" s="106"/>
      <c r="O47" s="106"/>
      <c r="P47" s="106"/>
    </row>
    <row r="48" spans="1:16" x14ac:dyDescent="0.45">
      <c r="A48" s="792" t="s">
        <v>80</v>
      </c>
      <c r="B48" s="793">
        <v>650.33774993738962</v>
      </c>
      <c r="C48" s="793">
        <v>537.55960836630584</v>
      </c>
      <c r="D48" s="793">
        <v>496.87596883820328</v>
      </c>
      <c r="E48" s="793">
        <v>463.16830017620606</v>
      </c>
      <c r="F48" s="793">
        <v>435.63499371014524</v>
      </c>
      <c r="G48" s="793">
        <v>405.18569763572322</v>
      </c>
      <c r="H48" s="793">
        <v>0</v>
      </c>
      <c r="I48" s="793">
        <v>525.96842996893326</v>
      </c>
      <c r="J48" s="793">
        <v>544.08618904455579</v>
      </c>
      <c r="K48" s="793">
        <v>550.70811792138022</v>
      </c>
      <c r="L48" s="820">
        <v>526.64412070873209</v>
      </c>
      <c r="M48" s="109"/>
      <c r="N48" s="106"/>
      <c r="O48" s="106"/>
      <c r="P48" s="106"/>
    </row>
    <row r="49" spans="1:16" x14ac:dyDescent="0.45">
      <c r="A49" s="821" t="s">
        <v>81</v>
      </c>
      <c r="B49" s="822">
        <v>-1.7498661329814671</v>
      </c>
      <c r="C49" s="822">
        <v>-1.4464135800657996</v>
      </c>
      <c r="D49" s="822">
        <v>-1.336945964225535</v>
      </c>
      <c r="E49" s="822">
        <v>-1.2462486183939114</v>
      </c>
      <c r="F49" s="822">
        <v>-1.1721646512265842</v>
      </c>
      <c r="G49" s="822">
        <v>-1.0902346202871978</v>
      </c>
      <c r="H49" s="822">
        <v>0</v>
      </c>
      <c r="I49" s="822">
        <v>-1.4152251544812244</v>
      </c>
      <c r="J49" s="822">
        <v>-1.4639746742728841</v>
      </c>
      <c r="K49" s="822">
        <v>-1.4817923222198324</v>
      </c>
      <c r="L49" s="820">
        <v>-1.417043237994015</v>
      </c>
      <c r="M49" s="115"/>
      <c r="N49" s="106"/>
      <c r="O49" s="106"/>
      <c r="P49" s="106"/>
    </row>
    <row r="50" spans="1:16" x14ac:dyDescent="0.45">
      <c r="A50" s="821" t="s">
        <v>82</v>
      </c>
      <c r="B50" s="812">
        <v>-2.6834831544971793E-3</v>
      </c>
      <c r="C50" s="812">
        <v>-2.6834831544976234E-3</v>
      </c>
      <c r="D50" s="812">
        <v>-2.6834831544975124E-3</v>
      </c>
      <c r="E50" s="812">
        <v>-2.6834831544978455E-3</v>
      </c>
      <c r="F50" s="812">
        <v>-2.6834831544971793E-3</v>
      </c>
      <c r="G50" s="812">
        <v>-2.6834831544981785E-3</v>
      </c>
      <c r="H50" s="812">
        <v>0</v>
      </c>
      <c r="I50" s="812">
        <v>-2.6834831544977344E-3</v>
      </c>
      <c r="J50" s="812">
        <v>-2.6834831544976234E-3</v>
      </c>
      <c r="K50" s="812">
        <v>-2.6834831544942928E-3</v>
      </c>
      <c r="L50" s="823">
        <v>-2.683483154495514E-3</v>
      </c>
      <c r="M50" s="111"/>
      <c r="N50" s="106"/>
      <c r="O50" s="106"/>
      <c r="P50" s="106"/>
    </row>
    <row r="51" spans="1:16" x14ac:dyDescent="0.45">
      <c r="A51" s="789"/>
      <c r="B51" s="790"/>
      <c r="C51" s="790"/>
      <c r="D51" s="790"/>
      <c r="E51" s="791"/>
      <c r="F51" s="789"/>
      <c r="G51" s="789"/>
      <c r="H51" s="789"/>
      <c r="I51" s="789"/>
      <c r="J51" s="789"/>
      <c r="K51" s="789"/>
      <c r="L51" s="819"/>
      <c r="M51" s="106"/>
      <c r="N51" s="106"/>
      <c r="O51" s="106"/>
      <c r="P51" s="106"/>
    </row>
    <row r="52" spans="1:16" x14ac:dyDescent="0.45">
      <c r="A52" s="765" t="s">
        <v>83</v>
      </c>
      <c r="B52" s="767">
        <v>0</v>
      </c>
      <c r="C52" s="767">
        <v>0</v>
      </c>
      <c r="D52" s="767">
        <v>0</v>
      </c>
      <c r="E52" s="767">
        <v>0</v>
      </c>
      <c r="F52" s="767">
        <v>0</v>
      </c>
      <c r="G52" s="767">
        <v>0</v>
      </c>
      <c r="H52" s="767">
        <v>0</v>
      </c>
      <c r="I52" s="767">
        <v>0</v>
      </c>
      <c r="J52" s="767">
        <v>0</v>
      </c>
      <c r="K52" s="767">
        <v>0</v>
      </c>
      <c r="L52" s="816">
        <v>0</v>
      </c>
      <c r="M52" s="106"/>
      <c r="N52" s="106"/>
      <c r="O52" s="106"/>
      <c r="P52" s="106"/>
    </row>
    <row r="53" spans="1:16" x14ac:dyDescent="0.45">
      <c r="A53" s="792" t="s">
        <v>189</v>
      </c>
      <c r="B53" s="793">
        <v>0</v>
      </c>
      <c r="C53" s="793">
        <v>0</v>
      </c>
      <c r="D53" s="793">
        <v>0</v>
      </c>
      <c r="E53" s="793">
        <v>0</v>
      </c>
      <c r="F53" s="793">
        <v>0</v>
      </c>
      <c r="G53" s="793">
        <v>0</v>
      </c>
      <c r="H53" s="793">
        <v>0</v>
      </c>
      <c r="I53" s="793">
        <v>0</v>
      </c>
      <c r="J53" s="793">
        <v>0</v>
      </c>
      <c r="K53" s="793">
        <v>0</v>
      </c>
      <c r="L53" s="820" t="e">
        <v>#DIV/0!</v>
      </c>
      <c r="M53" s="106"/>
      <c r="N53" s="106"/>
      <c r="O53" s="106"/>
      <c r="P53" s="106"/>
    </row>
    <row r="54" spans="1:16" x14ac:dyDescent="0.45">
      <c r="A54" s="792" t="s">
        <v>190</v>
      </c>
      <c r="B54" s="793">
        <v>0</v>
      </c>
      <c r="C54" s="793">
        <v>0</v>
      </c>
      <c r="D54" s="793">
        <v>0</v>
      </c>
      <c r="E54" s="793">
        <v>0</v>
      </c>
      <c r="F54" s="793">
        <v>0</v>
      </c>
      <c r="G54" s="793">
        <v>0</v>
      </c>
      <c r="H54" s="793">
        <v>0</v>
      </c>
      <c r="I54" s="793">
        <v>0</v>
      </c>
      <c r="J54" s="793">
        <v>0</v>
      </c>
      <c r="K54" s="793">
        <v>0</v>
      </c>
      <c r="L54" s="820" t="e">
        <v>#DIV/0!</v>
      </c>
      <c r="M54" s="109"/>
      <c r="N54" s="106"/>
      <c r="O54" s="106"/>
      <c r="P54" s="106"/>
    </row>
    <row r="55" spans="1:16" x14ac:dyDescent="0.45">
      <c r="A55" s="792" t="s">
        <v>85</v>
      </c>
      <c r="B55" s="793">
        <v>0</v>
      </c>
      <c r="C55" s="793">
        <v>0</v>
      </c>
      <c r="D55" s="793">
        <v>0</v>
      </c>
      <c r="E55" s="793">
        <v>0</v>
      </c>
      <c r="F55" s="793">
        <v>0</v>
      </c>
      <c r="G55" s="793">
        <v>0</v>
      </c>
      <c r="H55" s="793">
        <v>0</v>
      </c>
      <c r="I55" s="793">
        <v>0</v>
      </c>
      <c r="J55" s="793">
        <v>0</v>
      </c>
      <c r="K55" s="793">
        <v>0</v>
      </c>
      <c r="L55" s="820" t="e">
        <v>#DIV/0!</v>
      </c>
      <c r="M55" s="115"/>
      <c r="N55" s="111"/>
      <c r="O55" s="111"/>
      <c r="P55" s="111"/>
    </row>
    <row r="56" spans="1:16" x14ac:dyDescent="0.45">
      <c r="A56" s="821" t="s">
        <v>86</v>
      </c>
      <c r="B56" s="822">
        <v>0</v>
      </c>
      <c r="C56" s="822">
        <v>0</v>
      </c>
      <c r="D56" s="822">
        <v>0</v>
      </c>
      <c r="E56" s="822">
        <v>0</v>
      </c>
      <c r="F56" s="822">
        <v>0</v>
      </c>
      <c r="G56" s="822">
        <v>0</v>
      </c>
      <c r="H56" s="822">
        <v>0</v>
      </c>
      <c r="I56" s="822">
        <v>0</v>
      </c>
      <c r="J56" s="822">
        <v>0</v>
      </c>
      <c r="K56" s="822">
        <v>0</v>
      </c>
      <c r="L56" s="820" t="e">
        <v>#DIV/0!</v>
      </c>
      <c r="M56" s="111"/>
      <c r="N56" s="111"/>
      <c r="O56" s="111"/>
      <c r="P56" s="111"/>
    </row>
    <row r="57" spans="1:16" x14ac:dyDescent="0.45">
      <c r="A57" s="821" t="s">
        <v>87</v>
      </c>
      <c r="B57" s="812">
        <v>0</v>
      </c>
      <c r="C57" s="812">
        <v>0</v>
      </c>
      <c r="D57" s="812">
        <v>0</v>
      </c>
      <c r="E57" s="812">
        <v>0</v>
      </c>
      <c r="F57" s="812">
        <v>0</v>
      </c>
      <c r="G57" s="812">
        <v>0</v>
      </c>
      <c r="H57" s="812">
        <v>0</v>
      </c>
      <c r="I57" s="812">
        <v>0</v>
      </c>
      <c r="J57" s="812">
        <v>0</v>
      </c>
      <c r="K57" s="812">
        <v>0</v>
      </c>
      <c r="L57" s="823" t="e">
        <v>#DIV/0!</v>
      </c>
      <c r="M57" s="111"/>
      <c r="N57" s="111"/>
      <c r="O57" s="111"/>
      <c r="P57" s="111"/>
    </row>
    <row r="58" spans="1:16" x14ac:dyDescent="0.45">
      <c r="A58" s="821"/>
      <c r="B58" s="812"/>
      <c r="C58" s="812"/>
      <c r="D58" s="812"/>
      <c r="E58" s="812"/>
      <c r="F58" s="812"/>
      <c r="G58" s="812"/>
      <c r="H58" s="812"/>
      <c r="I58" s="812"/>
      <c r="J58" s="812"/>
      <c r="K58" s="812"/>
      <c r="L58" s="823"/>
      <c r="M58" s="106"/>
      <c r="N58" s="106"/>
      <c r="O58" s="106"/>
      <c r="P58" s="106"/>
    </row>
    <row r="59" spans="1:16" x14ac:dyDescent="0.45">
      <c r="A59" s="765" t="s">
        <v>88</v>
      </c>
      <c r="B59" s="767">
        <v>0</v>
      </c>
      <c r="C59" s="767">
        <v>0</v>
      </c>
      <c r="D59" s="767">
        <v>0</v>
      </c>
      <c r="E59" s="767">
        <v>0</v>
      </c>
      <c r="F59" s="767">
        <v>0</v>
      </c>
      <c r="G59" s="767">
        <v>0</v>
      </c>
      <c r="H59" s="767">
        <v>12393.827249943286</v>
      </c>
      <c r="I59" s="767">
        <v>0</v>
      </c>
      <c r="J59" s="767">
        <v>0</v>
      </c>
      <c r="K59" s="767">
        <v>0</v>
      </c>
      <c r="L59" s="816">
        <v>12393.827249943286</v>
      </c>
      <c r="M59" s="107"/>
      <c r="N59" s="106"/>
      <c r="O59" s="106"/>
      <c r="P59" s="106"/>
    </row>
    <row r="60" spans="1:16" x14ac:dyDescent="0.45">
      <c r="A60" s="792" t="s">
        <v>89</v>
      </c>
      <c r="B60" s="793">
        <v>0</v>
      </c>
      <c r="C60" s="793">
        <v>0</v>
      </c>
      <c r="D60" s="793">
        <v>0</v>
      </c>
      <c r="E60" s="793">
        <v>0</v>
      </c>
      <c r="F60" s="793">
        <v>0</v>
      </c>
      <c r="G60" s="793">
        <v>0</v>
      </c>
      <c r="H60" s="793">
        <v>90.951638017906035</v>
      </c>
      <c r="I60" s="793">
        <v>0</v>
      </c>
      <c r="J60" s="793">
        <v>0</v>
      </c>
      <c r="K60" s="793">
        <v>0</v>
      </c>
      <c r="L60" s="820">
        <v>90.951638017906035</v>
      </c>
      <c r="M60" s="107"/>
      <c r="N60" s="106"/>
      <c r="O60" s="106"/>
      <c r="P60" s="106"/>
    </row>
    <row r="61" spans="1:16" x14ac:dyDescent="0.45">
      <c r="A61" s="792" t="s">
        <v>90</v>
      </c>
      <c r="B61" s="793">
        <v>0</v>
      </c>
      <c r="C61" s="793">
        <v>0</v>
      </c>
      <c r="D61" s="793">
        <v>0</v>
      </c>
      <c r="E61" s="793">
        <v>0</v>
      </c>
      <c r="F61" s="793">
        <v>0</v>
      </c>
      <c r="G61" s="793">
        <v>0</v>
      </c>
      <c r="H61" s="793">
        <v>425.32374646023044</v>
      </c>
      <c r="I61" s="793">
        <v>0</v>
      </c>
      <c r="J61" s="793">
        <v>0</v>
      </c>
      <c r="K61" s="793">
        <v>0</v>
      </c>
      <c r="L61" s="820">
        <v>425.3237464602305</v>
      </c>
      <c r="M61" s="111"/>
      <c r="N61" s="111"/>
      <c r="O61" s="111"/>
      <c r="P61" s="111"/>
    </row>
    <row r="62" spans="1:16" x14ac:dyDescent="0.45">
      <c r="A62" s="821" t="s">
        <v>91</v>
      </c>
      <c r="B62" s="822">
        <v>0</v>
      </c>
      <c r="C62" s="822">
        <v>0</v>
      </c>
      <c r="D62" s="822">
        <v>0</v>
      </c>
      <c r="E62" s="822">
        <v>0</v>
      </c>
      <c r="F62" s="822">
        <v>0</v>
      </c>
      <c r="G62" s="822">
        <v>0</v>
      </c>
      <c r="H62" s="822">
        <v>-92.340782059870349</v>
      </c>
      <c r="I62" s="822">
        <v>0</v>
      </c>
      <c r="J62" s="822">
        <v>0</v>
      </c>
      <c r="K62" s="822">
        <v>0</v>
      </c>
      <c r="L62" s="820">
        <v>-92.340782059870335</v>
      </c>
      <c r="M62" s="111"/>
      <c r="N62" s="111"/>
      <c r="O62" s="111"/>
      <c r="P62" s="111"/>
    </row>
    <row r="63" spans="1:16" x14ac:dyDescent="0.45">
      <c r="A63" s="821" t="s">
        <v>92</v>
      </c>
      <c r="B63" s="812">
        <v>0</v>
      </c>
      <c r="C63" s="812">
        <v>0</v>
      </c>
      <c r="D63" s="812">
        <v>0</v>
      </c>
      <c r="E63" s="812">
        <v>0</v>
      </c>
      <c r="F63" s="812">
        <v>0</v>
      </c>
      <c r="G63" s="812">
        <v>0</v>
      </c>
      <c r="H63" s="812">
        <v>-0.17837958170294976</v>
      </c>
      <c r="I63" s="812">
        <v>0</v>
      </c>
      <c r="J63" s="812">
        <v>0</v>
      </c>
      <c r="K63" s="812">
        <v>0</v>
      </c>
      <c r="L63" s="823">
        <v>-0.17837958170294976</v>
      </c>
      <c r="M63" s="107"/>
      <c r="N63" s="106"/>
      <c r="O63" s="106"/>
      <c r="P63" s="106"/>
    </row>
    <row r="64" spans="1:16" x14ac:dyDescent="0.45">
      <c r="A64" s="765"/>
      <c r="B64" s="765"/>
      <c r="C64" s="765"/>
      <c r="D64" s="765"/>
      <c r="E64" s="765"/>
      <c r="F64" s="765"/>
      <c r="G64" s="765"/>
      <c r="H64" s="765"/>
      <c r="I64" s="765"/>
      <c r="J64" s="765"/>
      <c r="K64" s="765"/>
      <c r="L64" s="765"/>
      <c r="M64" s="106"/>
      <c r="N64" s="106"/>
      <c r="O64" s="106"/>
      <c r="P64" s="106"/>
    </row>
    <row r="65" spans="1:16" ht="28.5" x14ac:dyDescent="0.45">
      <c r="A65" s="784" t="s">
        <v>93</v>
      </c>
      <c r="B65" s="785" t="s">
        <v>15</v>
      </c>
      <c r="C65" s="786" t="s">
        <v>16</v>
      </c>
      <c r="D65" s="786" t="s">
        <v>17</v>
      </c>
      <c r="E65" s="786" t="s">
        <v>18</v>
      </c>
      <c r="F65" s="786" t="s">
        <v>19</v>
      </c>
      <c r="G65" s="786" t="s">
        <v>20</v>
      </c>
      <c r="H65" s="786" t="s">
        <v>21</v>
      </c>
      <c r="I65" s="786" t="s">
        <v>22</v>
      </c>
      <c r="J65" s="786" t="s">
        <v>23</v>
      </c>
      <c r="K65" s="786" t="s">
        <v>75</v>
      </c>
      <c r="L65" s="786" t="s">
        <v>24</v>
      </c>
      <c r="M65" s="106"/>
      <c r="N65" s="106"/>
      <c r="O65" s="106"/>
      <c r="P65" s="106"/>
    </row>
    <row r="66" spans="1:16" x14ac:dyDescent="0.45">
      <c r="A66" s="765" t="s">
        <v>94</v>
      </c>
      <c r="B66" s="767">
        <v>0</v>
      </c>
      <c r="C66" s="767">
        <v>0</v>
      </c>
      <c r="D66" s="767">
        <v>0</v>
      </c>
      <c r="E66" s="767">
        <v>0</v>
      </c>
      <c r="F66" s="767">
        <v>0</v>
      </c>
      <c r="G66" s="767">
        <v>0</v>
      </c>
      <c r="H66" s="767">
        <v>2379.9348095784799</v>
      </c>
      <c r="I66" s="767">
        <v>0</v>
      </c>
      <c r="J66" s="767">
        <v>0</v>
      </c>
      <c r="K66" s="767">
        <v>0</v>
      </c>
      <c r="L66" s="816">
        <v>2379.9348095784799</v>
      </c>
      <c r="M66" s="106"/>
      <c r="N66" s="106"/>
      <c r="O66" s="106"/>
      <c r="P66" s="106"/>
    </row>
    <row r="67" spans="1:16" x14ac:dyDescent="0.45">
      <c r="A67" s="765" t="s">
        <v>95</v>
      </c>
      <c r="B67" s="788">
        <v>0</v>
      </c>
      <c r="C67" s="788">
        <v>0</v>
      </c>
      <c r="D67" s="788">
        <v>0</v>
      </c>
      <c r="E67" s="778">
        <v>0</v>
      </c>
      <c r="F67" s="778">
        <v>0</v>
      </c>
      <c r="G67" s="778">
        <v>0</v>
      </c>
      <c r="H67" s="778">
        <v>6.1843711945475693E-2</v>
      </c>
      <c r="I67" s="778">
        <v>0</v>
      </c>
      <c r="J67" s="778">
        <v>0</v>
      </c>
      <c r="K67" s="778">
        <v>0</v>
      </c>
      <c r="L67" s="818">
        <v>8.5389190637849659E-3</v>
      </c>
      <c r="M67" s="106"/>
      <c r="N67" s="106"/>
      <c r="O67" s="106"/>
      <c r="P67" s="106"/>
    </row>
    <row r="68" spans="1:16" x14ac:dyDescent="0.45">
      <c r="A68" s="789" t="s">
        <v>27</v>
      </c>
      <c r="B68" s="824">
        <v>0</v>
      </c>
      <c r="C68" s="824">
        <v>0</v>
      </c>
      <c r="D68" s="824">
        <v>0</v>
      </c>
      <c r="E68" s="796">
        <v>0</v>
      </c>
      <c r="F68" s="796">
        <v>0</v>
      </c>
      <c r="G68" s="796">
        <v>0</v>
      </c>
      <c r="H68" s="789">
        <v>0</v>
      </c>
      <c r="I68" s="789">
        <v>0</v>
      </c>
      <c r="J68" s="789">
        <v>0</v>
      </c>
      <c r="K68" s="789">
        <v>0</v>
      </c>
      <c r="L68" s="819"/>
      <c r="M68" s="106"/>
      <c r="N68" s="106"/>
      <c r="O68" s="106"/>
      <c r="P68" s="106"/>
    </row>
    <row r="69" spans="1:16" x14ac:dyDescent="0.45">
      <c r="A69" s="765" t="s">
        <v>96</v>
      </c>
      <c r="B69" s="767">
        <v>0</v>
      </c>
      <c r="C69" s="767">
        <v>0</v>
      </c>
      <c r="D69" s="767">
        <v>0</v>
      </c>
      <c r="E69" s="767">
        <v>0</v>
      </c>
      <c r="F69" s="767">
        <v>0</v>
      </c>
      <c r="G69" s="767">
        <v>0</v>
      </c>
      <c r="H69" s="767">
        <v>591.56172704402206</v>
      </c>
      <c r="I69" s="767">
        <v>0</v>
      </c>
      <c r="J69" s="767">
        <v>0</v>
      </c>
      <c r="K69" s="767">
        <v>0</v>
      </c>
      <c r="L69" s="816">
        <v>591.56172704402206</v>
      </c>
      <c r="M69" s="106"/>
      <c r="N69" s="106"/>
      <c r="O69" s="106"/>
      <c r="P69" s="106"/>
    </row>
    <row r="70" spans="1:16" x14ac:dyDescent="0.45">
      <c r="A70" s="765" t="s">
        <v>97</v>
      </c>
      <c r="B70" s="778">
        <v>0</v>
      </c>
      <c r="C70" s="778">
        <v>0</v>
      </c>
      <c r="D70" s="778">
        <v>0</v>
      </c>
      <c r="E70" s="778">
        <v>0</v>
      </c>
      <c r="F70" s="778">
        <v>0</v>
      </c>
      <c r="G70" s="778">
        <v>0</v>
      </c>
      <c r="H70" s="778">
        <v>8.3745730800225751E-2</v>
      </c>
      <c r="I70" s="778">
        <v>0</v>
      </c>
      <c r="J70" s="778">
        <v>0</v>
      </c>
      <c r="K70" s="778">
        <v>0</v>
      </c>
      <c r="L70" s="825">
        <v>2.1424857015104392E-2</v>
      </c>
      <c r="M70" s="106"/>
      <c r="N70" s="106"/>
      <c r="O70" s="106"/>
      <c r="P70" s="106"/>
    </row>
    <row r="71" spans="1:16" ht="14.65" thickBot="1" x14ac:dyDescent="0.5">
      <c r="A71" s="110"/>
      <c r="B71" s="110"/>
      <c r="C71" s="110"/>
      <c r="D71" s="110"/>
      <c r="E71" s="110"/>
      <c r="F71" s="110"/>
      <c r="G71" s="106"/>
      <c r="H71" s="106"/>
      <c r="I71" s="106"/>
      <c r="J71" s="106"/>
      <c r="K71" s="106"/>
      <c r="L71" s="106"/>
      <c r="M71" s="106"/>
      <c r="N71" s="106"/>
      <c r="O71" s="106"/>
      <c r="P71" s="106"/>
    </row>
    <row r="72" spans="1:16" ht="14.65" thickBot="1" x14ac:dyDescent="0.5">
      <c r="A72" s="782" t="s">
        <v>40</v>
      </c>
      <c r="B72" s="782"/>
      <c r="C72" s="782"/>
      <c r="D72" s="782"/>
      <c r="E72" s="782"/>
      <c r="F72" s="782"/>
      <c r="G72" s="765"/>
      <c r="H72" s="765"/>
      <c r="I72" s="765"/>
      <c r="J72" s="765"/>
      <c r="K72" s="765"/>
      <c r="L72" s="765"/>
      <c r="M72" s="106"/>
      <c r="N72" s="106"/>
      <c r="O72" s="106"/>
      <c r="P72" s="106"/>
    </row>
    <row r="73" spans="1:16" x14ac:dyDescent="0.45">
      <c r="A73" s="114"/>
      <c r="B73" s="112"/>
      <c r="C73" s="113"/>
      <c r="D73" s="113"/>
      <c r="E73" s="113"/>
      <c r="F73" s="113"/>
      <c r="G73" s="106"/>
      <c r="H73" s="106"/>
      <c r="I73" s="106"/>
      <c r="J73" s="106"/>
      <c r="K73" s="106"/>
      <c r="L73" s="106"/>
      <c r="M73" s="106"/>
      <c r="N73" s="106"/>
      <c r="O73" s="106"/>
      <c r="P73" s="106"/>
    </row>
    <row r="74" spans="1:16" x14ac:dyDescent="0.45">
      <c r="A74" s="815"/>
      <c r="B74" s="785" t="s">
        <v>41</v>
      </c>
      <c r="C74" s="786" t="s">
        <v>42</v>
      </c>
      <c r="D74" s="786" t="s">
        <v>43</v>
      </c>
      <c r="E74" s="786" t="s">
        <v>98</v>
      </c>
      <c r="F74" s="786" t="s">
        <v>24</v>
      </c>
      <c r="G74" s="765"/>
      <c r="H74" s="765"/>
      <c r="I74" s="765"/>
      <c r="J74" s="765"/>
      <c r="K74" s="765"/>
      <c r="L74" s="765"/>
      <c r="M74" s="106"/>
      <c r="N74" s="106"/>
      <c r="O74" s="106"/>
      <c r="P74" s="106"/>
    </row>
    <row r="75" spans="1:16" x14ac:dyDescent="0.45">
      <c r="A75" s="787" t="s">
        <v>76</v>
      </c>
      <c r="B75" s="767">
        <v>15461.88623829063</v>
      </c>
      <c r="C75" s="767">
        <v>51178.690178096927</v>
      </c>
      <c r="D75" s="767">
        <v>76536.845222939271</v>
      </c>
      <c r="E75" s="767">
        <v>69261.471513873228</v>
      </c>
      <c r="F75" s="816">
        <v>212438.89315320007</v>
      </c>
      <c r="G75" s="765"/>
      <c r="H75" s="765"/>
      <c r="I75" s="765"/>
      <c r="J75" s="765"/>
      <c r="K75" s="765"/>
      <c r="L75" s="765"/>
      <c r="M75" s="106"/>
      <c r="N75" s="106"/>
      <c r="O75" s="106"/>
      <c r="P75" s="106"/>
    </row>
    <row r="76" spans="1:16" x14ac:dyDescent="0.45">
      <c r="A76" s="794" t="s">
        <v>26</v>
      </c>
      <c r="B76" s="777">
        <v>7.2782747117487945E-2</v>
      </c>
      <c r="C76" s="777">
        <v>0.24091017147779098</v>
      </c>
      <c r="D76" s="777">
        <v>0.36027699112390849</v>
      </c>
      <c r="E76" s="777">
        <v>0.32603009028066982</v>
      </c>
      <c r="F76" s="817">
        <v>1</v>
      </c>
      <c r="G76" s="765"/>
      <c r="H76" s="765"/>
      <c r="I76" s="765"/>
      <c r="J76" s="765"/>
      <c r="K76" s="765"/>
      <c r="L76" s="765"/>
      <c r="M76" s="106"/>
      <c r="N76" s="106"/>
      <c r="O76" s="106"/>
      <c r="P76" s="106"/>
    </row>
    <row r="77" spans="1:16" x14ac:dyDescent="0.45">
      <c r="A77" s="765" t="s">
        <v>77</v>
      </c>
      <c r="B77" s="767">
        <v>1824.9293608838102</v>
      </c>
      <c r="C77" s="767">
        <v>2493.3040256521576</v>
      </c>
      <c r="D77" s="767">
        <v>4697.1387318013085</v>
      </c>
      <c r="E77" s="767">
        <v>3378.4551316060256</v>
      </c>
      <c r="F77" s="816">
        <v>12393.827249943302</v>
      </c>
      <c r="G77" s="765"/>
      <c r="H77" s="765"/>
      <c r="I77" s="765"/>
      <c r="J77" s="765"/>
      <c r="K77" s="765"/>
      <c r="L77" s="106"/>
      <c r="M77" s="106"/>
      <c r="N77" s="106"/>
      <c r="O77" s="106"/>
      <c r="P77" s="106"/>
    </row>
    <row r="78" spans="1:16" x14ac:dyDescent="0.45">
      <c r="A78" s="765" t="s">
        <v>78</v>
      </c>
      <c r="B78" s="795">
        <v>0.11802760237392372</v>
      </c>
      <c r="C78" s="795">
        <v>4.8717620888219244E-2</v>
      </c>
      <c r="D78" s="795">
        <v>6.1370947784943293E-2</v>
      </c>
      <c r="E78" s="795">
        <v>4.8778275392680974E-2</v>
      </c>
      <c r="F78" s="818">
        <v>5.8340669479037002E-2</v>
      </c>
      <c r="G78" s="777"/>
      <c r="H78" s="777"/>
      <c r="I78" s="777"/>
      <c r="J78" s="778"/>
      <c r="K78" s="778"/>
      <c r="L78" s="106"/>
      <c r="M78" s="106"/>
      <c r="N78" s="106"/>
      <c r="O78" s="106"/>
      <c r="P78" s="106"/>
    </row>
    <row r="79" spans="1:16" x14ac:dyDescent="0.45">
      <c r="A79" s="765" t="s">
        <v>79</v>
      </c>
      <c r="B79" s="767">
        <v>10954.510875993279</v>
      </c>
      <c r="C79" s="767">
        <v>16770.102692462795</v>
      </c>
      <c r="D79" s="767">
        <v>24498.931082623341</v>
      </c>
      <c r="E79" s="767">
        <v>18464.588215944161</v>
      </c>
      <c r="F79" s="826">
        <v>70688.132867023582</v>
      </c>
      <c r="G79" s="777"/>
      <c r="H79" s="777"/>
      <c r="I79" s="777"/>
      <c r="J79" s="778"/>
      <c r="K79" s="778"/>
      <c r="L79" s="106"/>
      <c r="M79" s="106"/>
      <c r="N79" s="106"/>
      <c r="O79" s="106"/>
      <c r="P79" s="106"/>
    </row>
    <row r="80" spans="1:16" x14ac:dyDescent="0.45">
      <c r="A80" s="789" t="s">
        <v>27</v>
      </c>
      <c r="B80" s="789">
        <v>0</v>
      </c>
      <c r="C80" s="789">
        <v>0</v>
      </c>
      <c r="D80" s="789">
        <v>0</v>
      </c>
      <c r="E80" s="789">
        <v>0</v>
      </c>
      <c r="F80" s="819"/>
      <c r="G80" s="765"/>
      <c r="H80" s="765"/>
      <c r="I80" s="765"/>
      <c r="J80" s="765"/>
      <c r="K80" s="765"/>
      <c r="L80" s="106"/>
      <c r="M80" s="106"/>
      <c r="N80" s="106"/>
      <c r="O80" s="106"/>
      <c r="P80" s="106"/>
    </row>
    <row r="81" spans="1:16" x14ac:dyDescent="0.45">
      <c r="A81" s="765" t="s">
        <v>189</v>
      </c>
      <c r="B81" s="767">
        <v>0</v>
      </c>
      <c r="C81" s="767">
        <v>0</v>
      </c>
      <c r="D81" s="767">
        <v>0</v>
      </c>
      <c r="E81" s="767">
        <v>0</v>
      </c>
      <c r="F81" s="816">
        <v>0</v>
      </c>
      <c r="G81" s="765"/>
      <c r="H81" s="765"/>
      <c r="I81" s="765"/>
      <c r="J81" s="765"/>
      <c r="K81" s="765"/>
      <c r="L81" s="106"/>
      <c r="M81" s="106"/>
      <c r="N81" s="106"/>
      <c r="O81" s="106"/>
      <c r="P81" s="106"/>
    </row>
    <row r="82" spans="1:16" x14ac:dyDescent="0.45">
      <c r="A82" s="792" t="s">
        <v>190</v>
      </c>
      <c r="B82" s="793">
        <v>0</v>
      </c>
      <c r="C82" s="793">
        <v>0</v>
      </c>
      <c r="D82" s="793">
        <v>0</v>
      </c>
      <c r="E82" s="793">
        <v>0</v>
      </c>
      <c r="F82" s="820" t="e">
        <v>#DIV/0!</v>
      </c>
      <c r="G82" s="765"/>
      <c r="H82" s="765"/>
      <c r="I82" s="765"/>
      <c r="J82" s="765"/>
      <c r="K82" s="765"/>
      <c r="L82" s="106"/>
      <c r="M82" s="106"/>
      <c r="N82" s="106"/>
      <c r="O82" s="106"/>
      <c r="P82" s="106"/>
    </row>
    <row r="83" spans="1:16" x14ac:dyDescent="0.45">
      <c r="A83" s="792" t="s">
        <v>85</v>
      </c>
      <c r="B83" s="793">
        <v>0</v>
      </c>
      <c r="C83" s="793">
        <v>0</v>
      </c>
      <c r="D83" s="793">
        <v>0</v>
      </c>
      <c r="E83" s="793">
        <v>0</v>
      </c>
      <c r="F83" s="820" t="e">
        <v>#DIV/0!</v>
      </c>
      <c r="G83" s="765"/>
      <c r="H83" s="765"/>
      <c r="I83" s="765"/>
      <c r="J83" s="765"/>
      <c r="K83" s="765"/>
      <c r="L83" s="111"/>
      <c r="M83" s="111"/>
      <c r="N83" s="111"/>
      <c r="O83" s="111"/>
      <c r="P83" s="111"/>
    </row>
    <row r="84" spans="1:16" x14ac:dyDescent="0.45">
      <c r="A84" s="792" t="s">
        <v>86</v>
      </c>
      <c r="B84" s="793">
        <v>0</v>
      </c>
      <c r="C84" s="793">
        <v>0</v>
      </c>
      <c r="D84" s="793">
        <v>0</v>
      </c>
      <c r="E84" s="793">
        <v>0</v>
      </c>
      <c r="F84" s="820" t="e">
        <v>#DIV/0!</v>
      </c>
      <c r="G84" s="765"/>
      <c r="H84" s="765"/>
      <c r="I84" s="765"/>
      <c r="J84" s="765"/>
      <c r="K84" s="765"/>
      <c r="L84" s="111"/>
      <c r="M84" s="111"/>
      <c r="N84" s="111"/>
      <c r="O84" s="111"/>
      <c r="P84" s="111"/>
    </row>
    <row r="85" spans="1:16" x14ac:dyDescent="0.45">
      <c r="A85" s="821" t="s">
        <v>87</v>
      </c>
      <c r="B85" s="822">
        <v>0</v>
      </c>
      <c r="C85" s="822">
        <v>0</v>
      </c>
      <c r="D85" s="822">
        <v>0</v>
      </c>
      <c r="E85" s="822">
        <v>0</v>
      </c>
      <c r="F85" s="827" t="e">
        <v>#DIV/0!</v>
      </c>
      <c r="G85" s="783"/>
      <c r="H85" s="783"/>
      <c r="I85" s="783"/>
      <c r="J85" s="783"/>
      <c r="K85" s="783"/>
      <c r="L85" s="111"/>
      <c r="M85" s="111"/>
      <c r="N85" s="111"/>
      <c r="O85" s="111"/>
      <c r="P85" s="111"/>
    </row>
    <row r="86" spans="1:16" x14ac:dyDescent="0.45">
      <c r="A86" s="821"/>
      <c r="B86" s="812"/>
      <c r="C86" s="812"/>
      <c r="D86" s="812"/>
      <c r="E86" s="812"/>
      <c r="F86" s="823" t="e">
        <v>#DIV/0!</v>
      </c>
      <c r="G86" s="783"/>
      <c r="H86" s="783"/>
      <c r="I86" s="783"/>
      <c r="J86" s="783"/>
      <c r="K86" s="783"/>
      <c r="L86" s="106"/>
      <c r="M86" s="106"/>
      <c r="N86" s="106"/>
      <c r="O86" s="106"/>
      <c r="P86" s="106"/>
    </row>
    <row r="87" spans="1:16" x14ac:dyDescent="0.45">
      <c r="A87" s="821"/>
      <c r="B87" s="812"/>
      <c r="C87" s="812"/>
      <c r="D87" s="812"/>
      <c r="E87" s="812"/>
      <c r="F87" s="823"/>
      <c r="G87" s="783"/>
      <c r="H87" s="783"/>
      <c r="I87" s="783"/>
      <c r="J87" s="783"/>
      <c r="K87" s="783"/>
      <c r="L87" s="106"/>
      <c r="M87" s="106"/>
      <c r="N87" s="106"/>
      <c r="O87" s="106"/>
      <c r="P87" s="106"/>
    </row>
    <row r="88" spans="1:16" x14ac:dyDescent="0.45">
      <c r="A88" s="765" t="s">
        <v>88</v>
      </c>
      <c r="B88" s="767">
        <v>1824.9293608838102</v>
      </c>
      <c r="C88" s="767">
        <v>2493.3040256521576</v>
      </c>
      <c r="D88" s="767">
        <v>4697.1387318013085</v>
      </c>
      <c r="E88" s="767">
        <v>3378.4551316060247</v>
      </c>
      <c r="F88" s="816">
        <v>12393.827249943301</v>
      </c>
      <c r="G88" s="765"/>
      <c r="H88" s="765"/>
      <c r="I88" s="765"/>
      <c r="J88" s="765"/>
      <c r="K88" s="765"/>
      <c r="L88" s="106"/>
      <c r="M88" s="106"/>
      <c r="N88" s="106"/>
      <c r="O88" s="106"/>
      <c r="P88" s="106"/>
    </row>
    <row r="89" spans="1:16" x14ac:dyDescent="0.45">
      <c r="A89" s="792" t="s">
        <v>89</v>
      </c>
      <c r="B89" s="793">
        <v>69.130553243531068</v>
      </c>
      <c r="C89" s="793">
        <v>87.419580219914678</v>
      </c>
      <c r="D89" s="793">
        <v>99.202956750208529</v>
      </c>
      <c r="E89" s="793">
        <v>93.873341289729865</v>
      </c>
      <c r="F89" s="820">
        <v>90.951638017906006</v>
      </c>
      <c r="G89" s="765"/>
      <c r="H89" s="765"/>
      <c r="I89" s="765"/>
      <c r="J89" s="765"/>
      <c r="K89" s="765"/>
      <c r="L89" s="111"/>
      <c r="M89" s="111"/>
      <c r="N89" s="111"/>
      <c r="O89" s="111"/>
      <c r="P89" s="111"/>
    </row>
    <row r="90" spans="1:16" x14ac:dyDescent="0.45">
      <c r="A90" s="792" t="s">
        <v>90</v>
      </c>
      <c r="B90" s="793">
        <v>177.54066699959586</v>
      </c>
      <c r="C90" s="793">
        <v>249.75762021292414</v>
      </c>
      <c r="D90" s="793">
        <v>388.49123098650432</v>
      </c>
      <c r="E90" s="793">
        <v>739.94499782919377</v>
      </c>
      <c r="F90" s="820">
        <v>425.32374646022976</v>
      </c>
      <c r="G90" s="765"/>
      <c r="H90" s="765"/>
      <c r="I90" s="765"/>
      <c r="J90" s="765"/>
      <c r="K90" s="765"/>
      <c r="L90" s="111"/>
      <c r="M90" s="111"/>
      <c r="N90" s="111"/>
      <c r="O90" s="111"/>
      <c r="P90" s="111"/>
    </row>
    <row r="91" spans="1:16" x14ac:dyDescent="0.45">
      <c r="A91" s="821" t="s">
        <v>91</v>
      </c>
      <c r="B91" s="822">
        <v>-69.794272386893397</v>
      </c>
      <c r="C91" s="822">
        <v>-88.326824131109618</v>
      </c>
      <c r="D91" s="822">
        <v>-100.51519726285639</v>
      </c>
      <c r="E91" s="822">
        <v>-96.11689930681149</v>
      </c>
      <c r="F91" s="827">
        <v>-92.340782059870477</v>
      </c>
      <c r="G91" s="822"/>
      <c r="H91" s="822"/>
      <c r="I91" s="822"/>
      <c r="J91" s="822"/>
      <c r="K91" s="822"/>
      <c r="L91" s="106"/>
      <c r="M91" s="106"/>
      <c r="N91" s="106"/>
      <c r="O91" s="106"/>
      <c r="P91" s="106"/>
    </row>
    <row r="92" spans="1:16" x14ac:dyDescent="0.45">
      <c r="A92" s="821" t="s">
        <v>92</v>
      </c>
      <c r="B92" s="812">
        <v>-0.28218525275893946</v>
      </c>
      <c r="C92" s="812">
        <v>-0.26125669373071891</v>
      </c>
      <c r="D92" s="812">
        <v>-0.2055498485422782</v>
      </c>
      <c r="E92" s="812">
        <v>-0.11496385570980716</v>
      </c>
      <c r="F92" s="823">
        <v>-0.17837958170295043</v>
      </c>
      <c r="G92" s="812"/>
      <c r="H92" s="812"/>
      <c r="I92" s="812"/>
      <c r="J92" s="812"/>
      <c r="K92" s="812"/>
      <c r="L92" s="106"/>
      <c r="M92" s="106"/>
      <c r="N92" s="106"/>
      <c r="O92" s="106"/>
      <c r="P92" s="106"/>
    </row>
    <row r="93" spans="1:16" x14ac:dyDescent="0.45">
      <c r="A93" s="765"/>
      <c r="B93" s="775"/>
      <c r="C93" s="775"/>
      <c r="D93" s="775"/>
      <c r="E93" s="771"/>
      <c r="F93" s="765"/>
      <c r="G93" s="765"/>
      <c r="H93" s="765"/>
      <c r="I93" s="765"/>
      <c r="J93" s="765"/>
      <c r="K93" s="765"/>
      <c r="L93" s="106"/>
      <c r="M93" s="106"/>
      <c r="N93" s="106"/>
      <c r="O93" s="106"/>
      <c r="P93" s="106"/>
    </row>
    <row r="94" spans="1:16" x14ac:dyDescent="0.45">
      <c r="A94" s="784" t="s">
        <v>93</v>
      </c>
      <c r="B94" s="785" t="s">
        <v>41</v>
      </c>
      <c r="C94" s="786" t="s">
        <v>42</v>
      </c>
      <c r="D94" s="786" t="s">
        <v>43</v>
      </c>
      <c r="E94" s="786" t="s">
        <v>98</v>
      </c>
      <c r="F94" s="786" t="s">
        <v>24</v>
      </c>
      <c r="G94" s="765"/>
      <c r="H94" s="765"/>
      <c r="I94" s="765"/>
      <c r="J94" s="765"/>
      <c r="K94" s="765"/>
      <c r="L94" s="106"/>
      <c r="M94" s="106"/>
      <c r="N94" s="106"/>
      <c r="O94" s="106"/>
      <c r="P94" s="106"/>
    </row>
    <row r="95" spans="1:16" x14ac:dyDescent="0.45">
      <c r="A95" s="765" t="s">
        <v>94</v>
      </c>
      <c r="B95" s="767">
        <v>88.13585644328785</v>
      </c>
      <c r="C95" s="767">
        <v>386.30820953140596</v>
      </c>
      <c r="D95" s="767">
        <v>1090.9459246298038</v>
      </c>
      <c r="E95" s="767">
        <v>814.54481897398171</v>
      </c>
      <c r="F95" s="816">
        <v>2379.9348095784794</v>
      </c>
      <c r="G95" s="765"/>
      <c r="H95" s="765"/>
      <c r="I95" s="765"/>
      <c r="J95" s="765"/>
      <c r="K95" s="765"/>
      <c r="L95" s="106"/>
      <c r="M95" s="106"/>
      <c r="N95" s="106"/>
      <c r="O95" s="106"/>
      <c r="P95" s="106"/>
    </row>
    <row r="96" spans="1:16" x14ac:dyDescent="0.45">
      <c r="A96" s="765" t="s">
        <v>95</v>
      </c>
      <c r="B96" s="778">
        <v>4.1307481435634398E-3</v>
      </c>
      <c r="C96" s="778">
        <v>3.6856380241957433E-3</v>
      </c>
      <c r="D96" s="778">
        <v>1.0015069873368285E-2</v>
      </c>
      <c r="E96" s="778">
        <v>1.8667353623125091E-2</v>
      </c>
      <c r="F96" s="818">
        <v>8.5389190637849641E-3</v>
      </c>
      <c r="G96" s="765"/>
      <c r="H96" s="765"/>
      <c r="I96" s="765"/>
      <c r="J96" s="765"/>
      <c r="K96" s="765"/>
      <c r="L96" s="106"/>
      <c r="M96" s="106"/>
      <c r="N96" s="106"/>
      <c r="O96" s="106"/>
      <c r="P96" s="106"/>
    </row>
    <row r="97" spans="1:16" x14ac:dyDescent="0.45">
      <c r="A97" s="789" t="s">
        <v>27</v>
      </c>
      <c r="B97" s="789">
        <v>0</v>
      </c>
      <c r="C97" s="789">
        <v>0</v>
      </c>
      <c r="D97" s="789">
        <v>0</v>
      </c>
      <c r="E97" s="789">
        <v>0</v>
      </c>
      <c r="F97" s="819"/>
      <c r="G97" s="765"/>
      <c r="H97" s="765"/>
      <c r="I97" s="765"/>
      <c r="J97" s="765"/>
      <c r="K97" s="765"/>
      <c r="L97" s="106"/>
      <c r="M97" s="106"/>
      <c r="N97" s="106"/>
      <c r="O97" s="106"/>
      <c r="P97" s="106"/>
    </row>
    <row r="98" spans="1:16" x14ac:dyDescent="0.45">
      <c r="A98" s="765" t="s">
        <v>96</v>
      </c>
      <c r="B98" s="767">
        <v>139.17917752863946</v>
      </c>
      <c r="C98" s="767">
        <v>155.44511821612133</v>
      </c>
      <c r="D98" s="767">
        <v>209.49268062878849</v>
      </c>
      <c r="E98" s="767">
        <v>87.444750670473042</v>
      </c>
      <c r="F98" s="769">
        <v>591.56172704402229</v>
      </c>
      <c r="G98" s="767"/>
      <c r="H98" s="770"/>
      <c r="I98" s="765"/>
      <c r="J98" s="765"/>
      <c r="K98" s="765"/>
      <c r="L98" s="106"/>
      <c r="M98" s="106"/>
      <c r="N98" s="106"/>
      <c r="O98" s="106"/>
      <c r="P98" s="106"/>
    </row>
    <row r="99" spans="1:16" x14ac:dyDescent="0.45">
      <c r="A99" s="765" t="s">
        <v>97</v>
      </c>
      <c r="B99" s="778">
        <v>3.5812302057409116E-2</v>
      </c>
      <c r="C99" s="778">
        <v>1.983508449982628E-2</v>
      </c>
      <c r="D99" s="778">
        <v>2.1578113420962539E-2</v>
      </c>
      <c r="E99" s="778">
        <v>1.415146948551748E-2</v>
      </c>
      <c r="F99" s="825">
        <v>2.1424857015104402E-2</v>
      </c>
      <c r="G99" s="767"/>
      <c r="H99" s="770"/>
      <c r="I99" s="765"/>
      <c r="J99" s="765"/>
      <c r="K99" s="765"/>
      <c r="L99" s="106"/>
      <c r="M99" s="106"/>
      <c r="N99" s="106"/>
      <c r="O99" s="106"/>
      <c r="P99" s="106"/>
    </row>
    <row r="100" spans="1:16" x14ac:dyDescent="0.45">
      <c r="A100" s="765"/>
      <c r="B100" s="765"/>
      <c r="C100" s="765"/>
      <c r="D100" s="767"/>
      <c r="E100" s="767"/>
      <c r="F100" s="767"/>
      <c r="G100" s="767"/>
      <c r="H100" s="767"/>
      <c r="I100" s="767"/>
      <c r="J100" s="770"/>
      <c r="K100" s="770"/>
      <c r="L100" s="106"/>
      <c r="M100" s="106"/>
      <c r="N100" s="106"/>
      <c r="O100" s="106"/>
      <c r="P100" s="106"/>
    </row>
    <row r="101" spans="1:16" ht="14.65" thickBot="1" x14ac:dyDescent="0.5">
      <c r="A101" s="782" t="s">
        <v>99</v>
      </c>
      <c r="B101" s="782"/>
      <c r="C101" s="782"/>
      <c r="D101" s="782"/>
      <c r="E101" s="782"/>
      <c r="F101" s="782"/>
      <c r="G101" s="765"/>
      <c r="H101" s="765"/>
      <c r="I101" s="765"/>
      <c r="J101" s="765"/>
      <c r="K101" s="765"/>
      <c r="L101" s="106"/>
      <c r="M101" s="106"/>
      <c r="N101" s="106"/>
      <c r="O101" s="106"/>
      <c r="P101" s="106"/>
    </row>
    <row r="102" spans="1:16" x14ac:dyDescent="0.45">
      <c r="A102" s="797"/>
      <c r="B102" s="797"/>
      <c r="C102" s="797"/>
      <c r="D102" s="797"/>
      <c r="E102" s="797"/>
      <c r="F102" s="797"/>
      <c r="G102" s="765"/>
      <c r="H102" s="765"/>
      <c r="I102" s="765"/>
      <c r="J102" s="765"/>
      <c r="K102" s="765"/>
      <c r="L102" s="106"/>
      <c r="M102" s="106"/>
      <c r="N102" s="106"/>
      <c r="O102" s="106"/>
      <c r="P102" s="106"/>
    </row>
    <row r="103" spans="1:16" x14ac:dyDescent="0.45">
      <c r="A103" s="798" t="s">
        <v>100</v>
      </c>
      <c r="B103" s="785" t="s">
        <v>41</v>
      </c>
      <c r="C103" s="786" t="s">
        <v>42</v>
      </c>
      <c r="D103" s="786" t="s">
        <v>43</v>
      </c>
      <c r="E103" s="786" t="s">
        <v>98</v>
      </c>
      <c r="F103" s="799" t="s">
        <v>24</v>
      </c>
      <c r="G103" s="765"/>
      <c r="H103" s="765"/>
      <c r="I103" s="765"/>
      <c r="J103" s="765"/>
      <c r="K103" s="765"/>
      <c r="L103" s="106"/>
      <c r="M103" s="106"/>
      <c r="N103" s="106"/>
      <c r="O103" s="106"/>
      <c r="P103" s="106"/>
    </row>
    <row r="104" spans="1:16" x14ac:dyDescent="0.45">
      <c r="A104" s="800" t="s">
        <v>15</v>
      </c>
      <c r="B104" s="779">
        <v>246.80983254330363</v>
      </c>
      <c r="C104" s="779">
        <v>3740.0419816805975</v>
      </c>
      <c r="D104" s="779">
        <v>4877.3121991497583</v>
      </c>
      <c r="E104" s="779">
        <v>4628.3888222356754</v>
      </c>
      <c r="F104" s="801">
        <v>13492.552835609335</v>
      </c>
      <c r="G104" s="765"/>
      <c r="H104" s="765"/>
      <c r="I104" s="765"/>
      <c r="J104" s="765"/>
      <c r="K104" s="765"/>
      <c r="L104" s="106"/>
      <c r="M104" s="106"/>
      <c r="N104" s="106"/>
      <c r="O104" s="106"/>
      <c r="P104" s="106"/>
    </row>
    <row r="105" spans="1:16" x14ac:dyDescent="0.45">
      <c r="A105" s="800" t="s">
        <v>16</v>
      </c>
      <c r="B105" s="779">
        <v>7.9936662451659837</v>
      </c>
      <c r="C105" s="779">
        <v>3972.1451184624675</v>
      </c>
      <c r="D105" s="779">
        <v>5594.6392375790565</v>
      </c>
      <c r="E105" s="779">
        <v>4688.1016165996452</v>
      </c>
      <c r="F105" s="801">
        <v>14262.879638886334</v>
      </c>
      <c r="G105" s="765"/>
      <c r="H105" s="765"/>
      <c r="I105" s="765"/>
      <c r="J105" s="765"/>
      <c r="K105" s="765"/>
      <c r="L105" s="106"/>
      <c r="M105" s="106"/>
      <c r="N105" s="106"/>
      <c r="O105" s="106"/>
      <c r="P105" s="106"/>
    </row>
    <row r="106" spans="1:16" x14ac:dyDescent="0.45">
      <c r="A106" s="800" t="s">
        <v>17</v>
      </c>
      <c r="B106" s="779">
        <v>40.73986221509189</v>
      </c>
      <c r="C106" s="779">
        <v>12885.677668295897</v>
      </c>
      <c r="D106" s="779">
        <v>15875.49513536335</v>
      </c>
      <c r="E106" s="779">
        <v>13272.812287177458</v>
      </c>
      <c r="F106" s="801">
        <v>42074.724953051802</v>
      </c>
      <c r="G106" s="765"/>
      <c r="H106" s="765"/>
      <c r="I106" s="765"/>
      <c r="J106" s="765"/>
      <c r="K106" s="765"/>
      <c r="L106" s="106"/>
      <c r="M106" s="106"/>
      <c r="N106" s="106"/>
      <c r="O106" s="106"/>
      <c r="P106" s="106"/>
    </row>
    <row r="107" spans="1:16" x14ac:dyDescent="0.45">
      <c r="A107" s="800" t="s">
        <v>18</v>
      </c>
      <c r="B107" s="779">
        <v>97.687185572339615</v>
      </c>
      <c r="C107" s="779">
        <v>7768.2971930265749</v>
      </c>
      <c r="D107" s="779">
        <v>10310.636561682804</v>
      </c>
      <c r="E107" s="779">
        <v>9844.111558662933</v>
      </c>
      <c r="F107" s="801">
        <v>28020.73249894465</v>
      </c>
      <c r="G107" s="765"/>
      <c r="H107" s="765"/>
      <c r="I107" s="765"/>
      <c r="J107" s="765"/>
      <c r="K107" s="765"/>
      <c r="L107" s="106"/>
      <c r="M107" s="106"/>
      <c r="N107" s="106"/>
      <c r="O107" s="106"/>
      <c r="P107" s="106"/>
    </row>
    <row r="108" spans="1:16" x14ac:dyDescent="0.45">
      <c r="A108" s="800" t="s">
        <v>19</v>
      </c>
      <c r="B108" s="779">
        <v>114.63548937744743</v>
      </c>
      <c r="C108" s="779">
        <v>4638.7858111322057</v>
      </c>
      <c r="D108" s="779">
        <v>7211.2392787907011</v>
      </c>
      <c r="E108" s="779">
        <v>7315.5116165497666</v>
      </c>
      <c r="F108" s="801">
        <v>19280.172195850122</v>
      </c>
      <c r="G108" s="765"/>
      <c r="H108" s="765"/>
      <c r="I108" s="765"/>
      <c r="J108" s="765"/>
      <c r="K108" s="765"/>
      <c r="L108" s="106"/>
      <c r="M108" s="106"/>
      <c r="N108" s="106"/>
      <c r="O108" s="106"/>
      <c r="P108" s="106"/>
    </row>
    <row r="109" spans="1:16" x14ac:dyDescent="0.45">
      <c r="A109" s="800" t="s">
        <v>20</v>
      </c>
      <c r="B109" s="779">
        <v>3682.5230020514541</v>
      </c>
      <c r="C109" s="779">
        <v>5143.6851411383905</v>
      </c>
      <c r="D109" s="779">
        <v>8581.3416810900853</v>
      </c>
      <c r="E109" s="779">
        <v>9588.5184363663193</v>
      </c>
      <c r="F109" s="801">
        <v>26996.068260646251</v>
      </c>
      <c r="G109" s="765"/>
      <c r="H109" s="765"/>
      <c r="I109" s="765"/>
      <c r="J109" s="765"/>
      <c r="K109" s="106"/>
      <c r="L109" s="106"/>
      <c r="M109" s="106"/>
      <c r="N109" s="106"/>
      <c r="O109" s="106"/>
      <c r="P109" s="106"/>
    </row>
    <row r="110" spans="1:16" x14ac:dyDescent="0.45">
      <c r="A110" s="800" t="s">
        <v>21</v>
      </c>
      <c r="B110" s="779">
        <v>1843.4429556741979</v>
      </c>
      <c r="C110" s="779">
        <v>2494.3930606398353</v>
      </c>
      <c r="D110" s="779">
        <v>4697.1387318012967</v>
      </c>
      <c r="E110" s="779">
        <v>3378.455131606027</v>
      </c>
      <c r="F110" s="801">
        <v>12413.429879721356</v>
      </c>
      <c r="G110" s="765"/>
      <c r="H110" s="765"/>
      <c r="I110" s="765"/>
      <c r="J110" s="765"/>
      <c r="K110" s="106"/>
      <c r="L110" s="106"/>
      <c r="M110" s="106"/>
      <c r="N110" s="106"/>
      <c r="O110" s="106"/>
      <c r="P110" s="106"/>
    </row>
    <row r="111" spans="1:16" x14ac:dyDescent="0.45">
      <c r="A111" s="800" t="s">
        <v>22</v>
      </c>
      <c r="B111" s="779">
        <v>715.49598689918082</v>
      </c>
      <c r="C111" s="779">
        <v>928.94684448249052</v>
      </c>
      <c r="D111" s="779">
        <v>1682.5590559500943</v>
      </c>
      <c r="E111" s="779">
        <v>1362.3827695751297</v>
      </c>
      <c r="F111" s="801">
        <v>4689.3846569068955</v>
      </c>
      <c r="G111" s="765"/>
      <c r="H111" s="765"/>
      <c r="I111" s="765"/>
      <c r="J111" s="765"/>
      <c r="K111" s="106"/>
      <c r="L111" s="106"/>
      <c r="M111" s="106"/>
      <c r="N111" s="106"/>
      <c r="O111" s="106"/>
      <c r="P111" s="106"/>
    </row>
    <row r="112" spans="1:16" x14ac:dyDescent="0.45">
      <c r="A112" s="800" t="s">
        <v>101</v>
      </c>
      <c r="B112" s="779">
        <v>1234.9656760177459</v>
      </c>
      <c r="C112" s="779">
        <v>1477.8204782681441</v>
      </c>
      <c r="D112" s="779">
        <v>3040.5856855745187</v>
      </c>
      <c r="E112" s="779">
        <v>2325.0896986753633</v>
      </c>
      <c r="F112" s="801">
        <v>8078.461538535772</v>
      </c>
      <c r="G112" s="765"/>
      <c r="H112" s="765"/>
      <c r="I112" s="765"/>
      <c r="J112" s="765"/>
      <c r="K112" s="106"/>
      <c r="L112" s="106"/>
      <c r="M112" s="106"/>
      <c r="N112" s="106"/>
      <c r="O112" s="106"/>
      <c r="P112" s="106"/>
    </row>
    <row r="113" spans="1:16" ht="14.65" thickBot="1" x14ac:dyDescent="0.5">
      <c r="A113" s="802" t="s">
        <v>102</v>
      </c>
      <c r="B113" s="780">
        <v>7477.5925816944255</v>
      </c>
      <c r="C113" s="780">
        <v>8128.8968809736762</v>
      </c>
      <c r="D113" s="780">
        <v>14665.897655958768</v>
      </c>
      <c r="E113" s="780">
        <v>12858.09957642665</v>
      </c>
      <c r="F113" s="801">
        <v>43130.486695053522</v>
      </c>
      <c r="G113" s="765"/>
      <c r="H113" s="765"/>
      <c r="I113" s="765"/>
      <c r="J113" s="765"/>
      <c r="K113" s="106"/>
      <c r="L113" s="106"/>
      <c r="M113" s="106"/>
      <c r="N113" s="106"/>
      <c r="O113" s="106"/>
      <c r="P113" s="106"/>
    </row>
    <row r="114" spans="1:16" ht="14.65" thickTop="1" x14ac:dyDescent="0.45">
      <c r="A114" s="803" t="s">
        <v>24</v>
      </c>
      <c r="B114" s="804">
        <v>15461.886238290354</v>
      </c>
      <c r="C114" s="804">
        <v>51178.690178100274</v>
      </c>
      <c r="D114" s="804">
        <v>76536.845222940436</v>
      </c>
      <c r="E114" s="804">
        <v>69261.471513874974</v>
      </c>
      <c r="F114" s="804">
        <v>212438.89315320604</v>
      </c>
      <c r="G114" s="765"/>
      <c r="H114" s="765"/>
      <c r="I114" s="765"/>
      <c r="J114" s="765"/>
      <c r="K114" s="106"/>
      <c r="L114" s="106"/>
      <c r="M114" s="106"/>
      <c r="N114" s="106"/>
      <c r="O114" s="106"/>
      <c r="P114" s="106"/>
    </row>
    <row r="115" spans="1:16" x14ac:dyDescent="0.45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</row>
    <row r="116" spans="1:16" ht="14.65" thickBot="1" x14ac:dyDescent="0.5">
      <c r="A116" s="782" t="s">
        <v>103</v>
      </c>
      <c r="B116" s="782"/>
      <c r="C116" s="782"/>
      <c r="D116" s="782"/>
      <c r="E116" s="782"/>
      <c r="F116" s="782"/>
      <c r="G116" s="782"/>
      <c r="H116" s="782"/>
      <c r="I116" s="782"/>
      <c r="J116" s="782"/>
      <c r="K116" s="106"/>
      <c r="L116" s="106"/>
      <c r="M116" s="106"/>
      <c r="N116" s="106"/>
      <c r="O116" s="106"/>
      <c r="P116" s="106"/>
    </row>
    <row r="117" spans="1:16" x14ac:dyDescent="0.45">
      <c r="A117" s="765"/>
      <c r="B117" s="765"/>
      <c r="C117" s="765"/>
      <c r="D117" s="765"/>
      <c r="E117" s="765"/>
      <c r="F117" s="776"/>
      <c r="G117" s="765"/>
      <c r="H117" s="765"/>
      <c r="I117" s="765"/>
      <c r="J117" s="765"/>
      <c r="K117" s="106"/>
      <c r="L117" s="106"/>
      <c r="M117" s="106"/>
      <c r="N117" s="106"/>
      <c r="O117" s="106"/>
      <c r="P117" s="106"/>
    </row>
    <row r="118" spans="1:16" ht="85.5" x14ac:dyDescent="0.45">
      <c r="A118" s="785" t="s">
        <v>104</v>
      </c>
      <c r="B118" s="785" t="s">
        <v>105</v>
      </c>
      <c r="C118" s="786" t="s">
        <v>106</v>
      </c>
      <c r="D118" s="786" t="s">
        <v>107</v>
      </c>
      <c r="E118" s="786" t="s">
        <v>108</v>
      </c>
      <c r="F118" s="799" t="s">
        <v>109</v>
      </c>
      <c r="G118" s="785" t="s">
        <v>110</v>
      </c>
      <c r="H118" s="786" t="s">
        <v>111</v>
      </c>
      <c r="I118" s="786" t="s">
        <v>112</v>
      </c>
      <c r="J118" s="786" t="s">
        <v>113</v>
      </c>
      <c r="K118" s="106"/>
      <c r="L118" s="106"/>
      <c r="M118" s="106"/>
      <c r="N118" s="106"/>
      <c r="O118" s="106"/>
      <c r="P118" s="106"/>
    </row>
    <row r="119" spans="1:16" x14ac:dyDescent="0.45">
      <c r="A119" s="765" t="s">
        <v>114</v>
      </c>
      <c r="B119" s="767">
        <v>0</v>
      </c>
      <c r="C119" s="767">
        <v>0</v>
      </c>
      <c r="D119" s="778">
        <v>0</v>
      </c>
      <c r="E119" s="767">
        <v>0</v>
      </c>
      <c r="F119" s="767">
        <v>0</v>
      </c>
      <c r="G119" s="778">
        <v>0</v>
      </c>
      <c r="H119" s="767">
        <v>0</v>
      </c>
      <c r="I119" s="767">
        <v>0</v>
      </c>
      <c r="J119" s="778">
        <v>0</v>
      </c>
      <c r="K119" s="106"/>
      <c r="L119" s="106"/>
      <c r="M119" s="106"/>
      <c r="N119" s="106"/>
      <c r="O119" s="106"/>
      <c r="P119" s="106"/>
    </row>
    <row r="120" spans="1:16" x14ac:dyDescent="0.45">
      <c r="A120" s="765" t="s">
        <v>115</v>
      </c>
      <c r="B120" s="767">
        <v>60515.303609142371</v>
      </c>
      <c r="C120" s="767">
        <v>0</v>
      </c>
      <c r="D120" s="778">
        <v>0</v>
      </c>
      <c r="E120" s="767">
        <v>32544.978365279203</v>
      </c>
      <c r="F120" s="767">
        <v>687.35346452007707</v>
      </c>
      <c r="G120" s="778">
        <v>2.1120108202418844E-2</v>
      </c>
      <c r="H120" s="767">
        <v>8554.0524402100509</v>
      </c>
      <c r="I120" s="767">
        <v>187.7787155284019</v>
      </c>
      <c r="J120" s="778">
        <v>2.1952018279162065E-2</v>
      </c>
      <c r="K120" s="106"/>
      <c r="L120" s="106"/>
      <c r="M120" s="106"/>
      <c r="N120" s="106"/>
      <c r="O120" s="106"/>
      <c r="P120" s="106"/>
    </row>
    <row r="121" spans="1:16" ht="14.65" thickBot="1" x14ac:dyDescent="0.5">
      <c r="A121" s="765" t="s">
        <v>116</v>
      </c>
      <c r="B121" s="767">
        <v>113100.68441904843</v>
      </c>
      <c r="C121" s="767">
        <v>0</v>
      </c>
      <c r="D121" s="778">
        <v>0</v>
      </c>
      <c r="E121" s="767">
        <v>72555.202690775186</v>
      </c>
      <c r="F121" s="767">
        <v>1692.5813450583914</v>
      </c>
      <c r="G121" s="778">
        <v>2.3328187122183999E-2</v>
      </c>
      <c r="H121" s="767">
        <v>19056.947559792341</v>
      </c>
      <c r="I121" s="767">
        <v>403.78301151562158</v>
      </c>
      <c r="J121" s="778">
        <v>2.118823123423768E-2</v>
      </c>
      <c r="K121" s="106"/>
      <c r="L121" s="106"/>
      <c r="M121" s="106"/>
      <c r="N121" s="106"/>
      <c r="O121" s="106"/>
      <c r="P121" s="106"/>
    </row>
    <row r="122" spans="1:16" ht="14.65" thickTop="1" x14ac:dyDescent="0.45">
      <c r="A122" s="803" t="s">
        <v>24</v>
      </c>
      <c r="B122" s="804">
        <v>173615.9880281908</v>
      </c>
      <c r="C122" s="804">
        <v>0</v>
      </c>
      <c r="D122" s="828">
        <v>0</v>
      </c>
      <c r="E122" s="804">
        <v>105100.1810560544</v>
      </c>
      <c r="F122" s="804">
        <v>2379.9348095784685</v>
      </c>
      <c r="G122" s="828">
        <v>2.2644440624789677E-2</v>
      </c>
      <c r="H122" s="804">
        <v>27611.000000002394</v>
      </c>
      <c r="I122" s="804">
        <v>591.56172704402343</v>
      </c>
      <c r="J122" s="828">
        <v>2.1424857015101668E-2</v>
      </c>
      <c r="K122" s="106"/>
      <c r="L122" s="106"/>
      <c r="M122" s="106"/>
      <c r="N122" s="106"/>
      <c r="O122" s="106"/>
      <c r="P122" s="106"/>
    </row>
    <row r="123" spans="1:16" x14ac:dyDescent="0.45">
      <c r="A123" s="765"/>
      <c r="B123" s="765"/>
      <c r="C123" s="765"/>
      <c r="D123" s="765"/>
      <c r="E123" s="765"/>
      <c r="F123" s="765"/>
      <c r="G123" s="765"/>
      <c r="H123" s="765"/>
      <c r="I123" s="767"/>
      <c r="J123" s="767"/>
      <c r="K123" s="106"/>
      <c r="L123" s="106"/>
      <c r="M123" s="106"/>
      <c r="N123" s="106"/>
      <c r="O123" s="106"/>
      <c r="P123" s="106"/>
    </row>
    <row r="124" spans="1:16" ht="85.5" x14ac:dyDescent="0.45">
      <c r="A124" s="785" t="s">
        <v>117</v>
      </c>
      <c r="B124" s="785" t="s">
        <v>105</v>
      </c>
      <c r="C124" s="786" t="s">
        <v>106</v>
      </c>
      <c r="D124" s="786" t="s">
        <v>107</v>
      </c>
      <c r="E124" s="786" t="s">
        <v>108</v>
      </c>
      <c r="F124" s="799" t="s">
        <v>109</v>
      </c>
      <c r="G124" s="785" t="s">
        <v>110</v>
      </c>
      <c r="H124" s="786" t="s">
        <v>111</v>
      </c>
      <c r="I124" s="786" t="s">
        <v>112</v>
      </c>
      <c r="J124" s="786" t="s">
        <v>113</v>
      </c>
      <c r="K124" s="106"/>
      <c r="L124" s="106"/>
      <c r="M124" s="106"/>
      <c r="N124" s="106"/>
      <c r="O124" s="106"/>
      <c r="P124" s="106"/>
    </row>
    <row r="125" spans="1:16" x14ac:dyDescent="0.45">
      <c r="A125" s="765" t="s">
        <v>118</v>
      </c>
      <c r="B125" s="767">
        <v>1358.2761551020153</v>
      </c>
      <c r="C125" s="767">
        <v>0</v>
      </c>
      <c r="D125" s="778">
        <v>0</v>
      </c>
      <c r="E125" s="767">
        <v>956.94547963992363</v>
      </c>
      <c r="F125" s="767">
        <v>17.740992303997583</v>
      </c>
      <c r="G125" s="778">
        <v>1.8539188158005728E-2</v>
      </c>
      <c r="H125" s="767">
        <v>257.10545598140936</v>
      </c>
      <c r="I125" s="767">
        <v>4.2781988563484665</v>
      </c>
      <c r="J125" s="778">
        <v>1.6639860247297949E-2</v>
      </c>
      <c r="K125" s="106"/>
      <c r="L125" s="106"/>
      <c r="M125" s="106"/>
      <c r="N125" s="106"/>
      <c r="O125" s="106"/>
      <c r="P125" s="106"/>
    </row>
    <row r="126" spans="1:16" x14ac:dyDescent="0.45">
      <c r="A126" s="765" t="s">
        <v>119</v>
      </c>
      <c r="B126" s="767">
        <v>6645.5131922373394</v>
      </c>
      <c r="C126" s="767">
        <v>0</v>
      </c>
      <c r="D126" s="778">
        <v>0</v>
      </c>
      <c r="E126" s="767">
        <v>2632.8684227789277</v>
      </c>
      <c r="F126" s="767">
        <v>48.046732729202589</v>
      </c>
      <c r="G126" s="778">
        <v>1.8248816505038429E-2</v>
      </c>
      <c r="H126" s="767">
        <v>591.44215530153213</v>
      </c>
      <c r="I126" s="767">
        <v>13.914548428181782</v>
      </c>
      <c r="J126" s="778">
        <v>2.3526473896822241E-2</v>
      </c>
      <c r="K126" s="106"/>
      <c r="L126" s="106"/>
      <c r="M126" s="106"/>
      <c r="N126" s="106"/>
      <c r="O126" s="106"/>
      <c r="P126" s="106"/>
    </row>
    <row r="127" spans="1:16" x14ac:dyDescent="0.45">
      <c r="A127" s="765" t="s">
        <v>120</v>
      </c>
      <c r="B127" s="767">
        <v>3807.2466993337603</v>
      </c>
      <c r="C127" s="767">
        <v>0</v>
      </c>
      <c r="D127" s="778">
        <v>0</v>
      </c>
      <c r="E127" s="767">
        <v>1680.6943938103095</v>
      </c>
      <c r="F127" s="767">
        <v>26.25005627006</v>
      </c>
      <c r="G127" s="778">
        <v>1.5618577872773398E-2</v>
      </c>
      <c r="H127" s="767">
        <v>414.50176002084117</v>
      </c>
      <c r="I127" s="767">
        <v>7.2555506292004992</v>
      </c>
      <c r="J127" s="778">
        <v>1.7504269773994902E-2</v>
      </c>
      <c r="K127" s="106"/>
      <c r="L127" s="106"/>
      <c r="M127" s="106"/>
      <c r="N127" s="106"/>
      <c r="O127" s="106"/>
      <c r="P127" s="106"/>
    </row>
    <row r="128" spans="1:16" x14ac:dyDescent="0.45">
      <c r="A128" s="765" t="s">
        <v>121</v>
      </c>
      <c r="B128" s="767">
        <v>557.80620157543422</v>
      </c>
      <c r="C128" s="767">
        <v>0</v>
      </c>
      <c r="D128" s="778">
        <v>0</v>
      </c>
      <c r="E128" s="767">
        <v>181.75263406590747</v>
      </c>
      <c r="F128" s="767">
        <v>5.2665907101429239</v>
      </c>
      <c r="G128" s="778">
        <v>2.897669537066045E-2</v>
      </c>
      <c r="H128" s="767">
        <v>44.898070502560145</v>
      </c>
      <c r="I128" s="767">
        <v>1.6038481058730001</v>
      </c>
      <c r="J128" s="778">
        <v>3.5721982880790981E-2</v>
      </c>
      <c r="K128" s="106"/>
      <c r="L128" s="106"/>
      <c r="M128" s="106"/>
      <c r="N128" s="106"/>
      <c r="O128" s="106"/>
      <c r="P128" s="106"/>
    </row>
    <row r="129" spans="1:16" x14ac:dyDescent="0.45">
      <c r="A129" s="765" t="s">
        <v>122</v>
      </c>
      <c r="B129" s="767">
        <v>7665.1964711879482</v>
      </c>
      <c r="C129" s="767">
        <v>0</v>
      </c>
      <c r="D129" s="778">
        <v>0</v>
      </c>
      <c r="E129" s="767">
        <v>2942.7572091502097</v>
      </c>
      <c r="F129" s="767">
        <v>60.995627390044682</v>
      </c>
      <c r="G129" s="778">
        <v>2.0727373362771782E-2</v>
      </c>
      <c r="H129" s="767">
        <v>744.51101905177643</v>
      </c>
      <c r="I129" s="767">
        <v>17.661517084644668</v>
      </c>
      <c r="J129" s="778">
        <v>2.372230448266396E-2</v>
      </c>
      <c r="K129" s="106"/>
      <c r="L129" s="106"/>
      <c r="M129" s="106"/>
      <c r="N129" s="106"/>
      <c r="O129" s="106"/>
      <c r="P129" s="106"/>
    </row>
    <row r="130" spans="1:16" x14ac:dyDescent="0.45">
      <c r="A130" s="765" t="s">
        <v>123</v>
      </c>
      <c r="B130" s="767">
        <v>2800.7353581546959</v>
      </c>
      <c r="C130" s="767">
        <v>0</v>
      </c>
      <c r="D130" s="778">
        <v>0</v>
      </c>
      <c r="E130" s="767">
        <v>939.17187099472892</v>
      </c>
      <c r="F130" s="767">
        <v>24.204269799617055</v>
      </c>
      <c r="G130" s="778">
        <v>2.5771927958171247E-2</v>
      </c>
      <c r="H130" s="767">
        <v>240.84825795193254</v>
      </c>
      <c r="I130" s="767">
        <v>5.9249457063698907</v>
      </c>
      <c r="J130" s="778">
        <v>2.460032618360215E-2</v>
      </c>
      <c r="K130" s="106"/>
      <c r="L130" s="106"/>
      <c r="M130" s="106"/>
      <c r="N130" s="106"/>
      <c r="O130" s="106"/>
      <c r="P130" s="106"/>
    </row>
    <row r="131" spans="1:16" x14ac:dyDescent="0.45">
      <c r="A131" s="765" t="s">
        <v>124</v>
      </c>
      <c r="B131" s="767">
        <v>59.730457986050688</v>
      </c>
      <c r="C131" s="767">
        <v>0</v>
      </c>
      <c r="D131" s="778">
        <v>0</v>
      </c>
      <c r="E131" s="767">
        <v>49.560265869450518</v>
      </c>
      <c r="F131" s="767">
        <v>1.1657092090966428</v>
      </c>
      <c r="G131" s="778">
        <v>2.3521044301241301E-2</v>
      </c>
      <c r="H131" s="767">
        <v>12.196293449299462</v>
      </c>
      <c r="I131" s="767">
        <v>0.45352495939020609</v>
      </c>
      <c r="J131" s="778">
        <v>3.7185474527611985E-2</v>
      </c>
      <c r="K131" s="106"/>
      <c r="L131" s="106"/>
      <c r="M131" s="106"/>
      <c r="N131" s="106"/>
      <c r="O131" s="106"/>
      <c r="P131" s="106"/>
    </row>
    <row r="132" spans="1:16" x14ac:dyDescent="0.45">
      <c r="A132" s="765" t="s">
        <v>125</v>
      </c>
      <c r="B132" s="767">
        <v>151.18058491398185</v>
      </c>
      <c r="C132" s="767">
        <v>0</v>
      </c>
      <c r="D132" s="778">
        <v>0</v>
      </c>
      <c r="E132" s="767">
        <v>144.21669671378274</v>
      </c>
      <c r="F132" s="767">
        <v>2.6750813986688482</v>
      </c>
      <c r="G132" s="778">
        <v>1.8549040850505013E-2</v>
      </c>
      <c r="H132" s="767">
        <v>34.330287685137328</v>
      </c>
      <c r="I132" s="767">
        <v>0.84324155049836713</v>
      </c>
      <c r="J132" s="778">
        <v>2.4562612414792934E-2</v>
      </c>
      <c r="K132" s="106"/>
      <c r="L132" s="106"/>
      <c r="M132" s="106"/>
      <c r="N132" s="106"/>
      <c r="O132" s="106"/>
      <c r="P132" s="106"/>
    </row>
    <row r="133" spans="1:16" x14ac:dyDescent="0.45">
      <c r="A133" s="765" t="s">
        <v>126</v>
      </c>
      <c r="B133" s="767">
        <v>654.75945464121799</v>
      </c>
      <c r="C133" s="767">
        <v>0</v>
      </c>
      <c r="D133" s="778">
        <v>0</v>
      </c>
      <c r="E133" s="767">
        <v>766.22158289543734</v>
      </c>
      <c r="F133" s="767">
        <v>22.322233979593097</v>
      </c>
      <c r="G133" s="778">
        <v>2.9132870279170022E-2</v>
      </c>
      <c r="H133" s="767">
        <v>177.86139376074871</v>
      </c>
      <c r="I133" s="767">
        <v>4.6844680815766742</v>
      </c>
      <c r="J133" s="778">
        <v>2.6337745266283102E-2</v>
      </c>
      <c r="K133" s="106"/>
      <c r="L133" s="106"/>
      <c r="M133" s="106"/>
      <c r="N133" s="106"/>
      <c r="O133" s="106"/>
      <c r="P133" s="106"/>
    </row>
    <row r="134" spans="1:16" x14ac:dyDescent="0.45">
      <c r="A134" s="765" t="s">
        <v>127</v>
      </c>
      <c r="B134" s="767">
        <v>2827.9327339485758</v>
      </c>
      <c r="C134" s="767">
        <v>0</v>
      </c>
      <c r="D134" s="778">
        <v>0</v>
      </c>
      <c r="E134" s="767">
        <v>1696.2918592508054</v>
      </c>
      <c r="F134" s="767">
        <v>34.346619234534849</v>
      </c>
      <c r="G134" s="778">
        <v>2.0248059935690895E-2</v>
      </c>
      <c r="H134" s="767">
        <v>362.43303634411325</v>
      </c>
      <c r="I134" s="767">
        <v>7.7987972405695709</v>
      </c>
      <c r="J134" s="778">
        <v>2.1517898366099766E-2</v>
      </c>
      <c r="K134" s="106"/>
      <c r="L134" s="106"/>
      <c r="M134" s="106"/>
      <c r="N134" s="106"/>
      <c r="O134" s="106"/>
      <c r="P134" s="106"/>
    </row>
    <row r="135" spans="1:16" x14ac:dyDescent="0.45">
      <c r="A135" s="765" t="s">
        <v>128</v>
      </c>
      <c r="B135" s="767">
        <v>161.28549924903652</v>
      </c>
      <c r="C135" s="767">
        <v>0</v>
      </c>
      <c r="D135" s="778">
        <v>0</v>
      </c>
      <c r="E135" s="767">
        <v>52.180048622567284</v>
      </c>
      <c r="F135" s="767">
        <v>1.903573510004553</v>
      </c>
      <c r="G135" s="778">
        <v>3.6480868842680203E-2</v>
      </c>
      <c r="H135" s="767">
        <v>20.112332266845179</v>
      </c>
      <c r="I135" s="767">
        <v>0.66014726307291594</v>
      </c>
      <c r="J135" s="778">
        <v>3.2823009003344526E-2</v>
      </c>
      <c r="K135" s="106"/>
      <c r="L135" s="106"/>
      <c r="M135" s="106"/>
      <c r="N135" s="106"/>
      <c r="O135" s="106"/>
      <c r="P135" s="106"/>
    </row>
    <row r="136" spans="1:16" x14ac:dyDescent="0.45">
      <c r="A136" s="765" t="s">
        <v>129</v>
      </c>
      <c r="B136" s="767">
        <v>7836.6486925997624</v>
      </c>
      <c r="C136" s="767">
        <v>0</v>
      </c>
      <c r="D136" s="778">
        <v>0</v>
      </c>
      <c r="E136" s="767">
        <v>737.95620301048268</v>
      </c>
      <c r="F136" s="767">
        <v>14.136486502205212</v>
      </c>
      <c r="G136" s="778">
        <v>1.9156267600347554E-2</v>
      </c>
      <c r="H136" s="767">
        <v>219.87711187754664</v>
      </c>
      <c r="I136" s="767">
        <v>3.9627939116301203</v>
      </c>
      <c r="J136" s="778">
        <v>1.8022766798197115E-2</v>
      </c>
      <c r="K136" s="106"/>
      <c r="L136" s="106"/>
      <c r="M136" s="106"/>
      <c r="N136" s="106"/>
      <c r="O136" s="106"/>
      <c r="P136" s="106"/>
    </row>
    <row r="137" spans="1:16" x14ac:dyDescent="0.45">
      <c r="A137" s="765" t="s">
        <v>130</v>
      </c>
      <c r="B137" s="767">
        <v>10182.011798729853</v>
      </c>
      <c r="C137" s="767">
        <v>0</v>
      </c>
      <c r="D137" s="778">
        <v>0</v>
      </c>
      <c r="E137" s="767">
        <v>2776.0483661160956</v>
      </c>
      <c r="F137" s="767">
        <v>44.577698881686665</v>
      </c>
      <c r="G137" s="778">
        <v>1.6057969099455671E-2</v>
      </c>
      <c r="H137" s="767">
        <v>715.80540919148791</v>
      </c>
      <c r="I137" s="767">
        <v>16.486181829503465</v>
      </c>
      <c r="J137" s="778">
        <v>2.3031653041187317E-2</v>
      </c>
      <c r="K137" s="106"/>
      <c r="L137" s="106"/>
      <c r="M137" s="106"/>
      <c r="N137" s="106"/>
      <c r="O137" s="106"/>
      <c r="P137" s="106"/>
    </row>
    <row r="138" spans="1:16" x14ac:dyDescent="0.45">
      <c r="A138" s="765" t="s">
        <v>131</v>
      </c>
      <c r="B138" s="767">
        <v>70.726212482649018</v>
      </c>
      <c r="C138" s="767">
        <v>0</v>
      </c>
      <c r="D138" s="778">
        <v>0</v>
      </c>
      <c r="E138" s="767">
        <v>13.437668690410016</v>
      </c>
      <c r="F138" s="767">
        <v>0</v>
      </c>
      <c r="G138" s="778">
        <v>0</v>
      </c>
      <c r="H138" s="767">
        <v>5.0636806604645681</v>
      </c>
      <c r="I138" s="767">
        <v>0</v>
      </c>
      <c r="J138" s="778">
        <v>0</v>
      </c>
      <c r="K138" s="106"/>
      <c r="L138" s="106"/>
      <c r="M138" s="106"/>
      <c r="N138" s="106"/>
      <c r="O138" s="106"/>
      <c r="P138" s="106"/>
    </row>
    <row r="139" spans="1:16" x14ac:dyDescent="0.45">
      <c r="A139" s="765" t="s">
        <v>132</v>
      </c>
      <c r="B139" s="767">
        <v>507.9694478727377</v>
      </c>
      <c r="C139" s="767">
        <v>0</v>
      </c>
      <c r="D139" s="778">
        <v>0</v>
      </c>
      <c r="E139" s="767">
        <v>301.51136910863909</v>
      </c>
      <c r="F139" s="767">
        <v>3.8299574993509875</v>
      </c>
      <c r="G139" s="778">
        <v>1.2702530954880829E-2</v>
      </c>
      <c r="H139" s="767">
        <v>68.454595013701649</v>
      </c>
      <c r="I139" s="767">
        <v>0.96851285397397402</v>
      </c>
      <c r="J139" s="778">
        <v>1.4148251900111593E-2</v>
      </c>
      <c r="K139" s="106"/>
      <c r="L139" s="106"/>
      <c r="M139" s="106"/>
      <c r="N139" s="106"/>
      <c r="O139" s="106"/>
      <c r="P139" s="106"/>
    </row>
    <row r="140" spans="1:16" x14ac:dyDescent="0.45">
      <c r="A140" s="765" t="s">
        <v>133</v>
      </c>
      <c r="B140" s="767">
        <v>42015.189098448769</v>
      </c>
      <c r="C140" s="767">
        <v>0</v>
      </c>
      <c r="D140" s="778">
        <v>0</v>
      </c>
      <c r="E140" s="767">
        <v>25591.402671843221</v>
      </c>
      <c r="F140" s="767">
        <v>614.1978093285561</v>
      </c>
      <c r="G140" s="778">
        <v>2.4000161976440757E-2</v>
      </c>
      <c r="H140" s="767">
        <v>6737.1297962393492</v>
      </c>
      <c r="I140" s="767">
        <v>153.73537035307507</v>
      </c>
      <c r="J140" s="778">
        <v>2.281911956615261E-2</v>
      </c>
      <c r="K140" s="106"/>
      <c r="L140" s="106"/>
      <c r="M140" s="106"/>
      <c r="N140" s="106"/>
      <c r="O140" s="106"/>
      <c r="P140" s="106"/>
    </row>
    <row r="141" spans="1:16" x14ac:dyDescent="0.45">
      <c r="A141" s="765" t="s">
        <v>134</v>
      </c>
      <c r="B141" s="767">
        <v>9014.3019909733339</v>
      </c>
      <c r="C141" s="767">
        <v>0</v>
      </c>
      <c r="D141" s="778">
        <v>0</v>
      </c>
      <c r="E141" s="767">
        <v>1942.1803247395749</v>
      </c>
      <c r="F141" s="767">
        <v>35.397438180817701</v>
      </c>
      <c r="G141" s="778">
        <v>1.8225618769752552E-2</v>
      </c>
      <c r="H141" s="767">
        <v>435.35455347116203</v>
      </c>
      <c r="I141" s="767">
        <v>9.9725644116173342</v>
      </c>
      <c r="J141" s="778">
        <v>2.2906764916329096E-2</v>
      </c>
      <c r="K141" s="106"/>
      <c r="L141" s="106"/>
      <c r="M141" s="106"/>
      <c r="N141" s="106"/>
      <c r="O141" s="106"/>
      <c r="P141" s="106"/>
    </row>
    <row r="142" spans="1:16" ht="14.65" thickBot="1" x14ac:dyDescent="0.5">
      <c r="A142" s="765" t="s">
        <v>135</v>
      </c>
      <c r="B142" s="767">
        <v>77299.477978751675</v>
      </c>
      <c r="C142" s="767">
        <v>0</v>
      </c>
      <c r="D142" s="778">
        <v>0</v>
      </c>
      <c r="E142" s="767">
        <v>61694.983988755215</v>
      </c>
      <c r="F142" s="767">
        <v>1422.8779326508927</v>
      </c>
      <c r="G142" s="778">
        <v>2.3063105631249251E-2</v>
      </c>
      <c r="H142" s="767">
        <v>16529.074791232073</v>
      </c>
      <c r="I142" s="767">
        <v>341.35751577849533</v>
      </c>
      <c r="J142" s="778">
        <v>2.0651943323504715E-2</v>
      </c>
      <c r="K142" s="106"/>
      <c r="L142" s="106"/>
      <c r="M142" s="106"/>
      <c r="N142" s="106"/>
      <c r="O142" s="106"/>
      <c r="P142" s="106"/>
    </row>
    <row r="143" spans="1:16" ht="14.65" thickTop="1" x14ac:dyDescent="0.45">
      <c r="A143" s="803" t="s">
        <v>24</v>
      </c>
      <c r="B143" s="804">
        <v>173615.98802818882</v>
      </c>
      <c r="C143" s="804">
        <v>0</v>
      </c>
      <c r="D143" s="828">
        <v>0</v>
      </c>
      <c r="E143" s="804">
        <v>105100.18105605568</v>
      </c>
      <c r="F143" s="804">
        <v>2379.9348095784721</v>
      </c>
      <c r="G143" s="828">
        <v>2.2644440624789434E-2</v>
      </c>
      <c r="H143" s="804">
        <v>27611.000000001979</v>
      </c>
      <c r="I143" s="804">
        <v>591.56172704402138</v>
      </c>
      <c r="J143" s="828">
        <v>2.1424857015101915E-2</v>
      </c>
      <c r="K143" s="106"/>
      <c r="L143" s="106"/>
      <c r="M143" s="106"/>
      <c r="N143" s="106"/>
      <c r="O143" s="106"/>
      <c r="P143" s="106"/>
    </row>
    <row r="144" spans="1:16" x14ac:dyDescent="0.45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</row>
    <row r="145" spans="1:16" x14ac:dyDescent="0.45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</row>
    <row r="146" spans="1:16" x14ac:dyDescent="0.45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</row>
    <row r="147" spans="1:16" x14ac:dyDescent="0.45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</row>
    <row r="148" spans="1:16" x14ac:dyDescent="0.45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</row>
    <row r="149" spans="1:16" x14ac:dyDescent="0.45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</row>
    <row r="150" spans="1:16" x14ac:dyDescent="0.45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</row>
    <row r="151" spans="1:16" x14ac:dyDescent="0.45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</row>
    <row r="152" spans="1:16" x14ac:dyDescent="0.45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</row>
    <row r="153" spans="1:16" x14ac:dyDescent="0.45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</row>
    <row r="154" spans="1:16" x14ac:dyDescent="0.45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</row>
    <row r="155" spans="1:16" x14ac:dyDescent="0.45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</row>
    <row r="156" spans="1:16" x14ac:dyDescent="0.45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</row>
  </sheetData>
  <sheetProtection algorithmName="SHA-512" hashValue="AOwLnwN9aOlUXkZ/PbMh3acmU6T5kPcGakWIMofKIKPxSqqtivm815r4L+JkwjezkPNv2003No6HPcQpzoBr6g==" saltValue="aO8OIMZMMNS7UkCR4KSGRQ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7EFCA-A1B4-4C9C-92CF-34E651D949DB}">
  <sheetPr>
    <tabColor theme="5" tint="-0.499984740745262"/>
  </sheetPr>
  <dimension ref="A1:L91"/>
  <sheetViews>
    <sheetView workbookViewId="0">
      <selection activeCell="K41" sqref="K41"/>
    </sheetView>
  </sheetViews>
  <sheetFormatPr defaultRowHeight="14.25" x14ac:dyDescent="0.45"/>
  <cols>
    <col min="1" max="1" width="54.06640625" customWidth="1"/>
    <col min="2" max="2" width="14.46484375" customWidth="1"/>
    <col min="3" max="3" width="12.59765625" customWidth="1"/>
    <col min="4" max="4" width="12.86328125" customWidth="1"/>
    <col min="5" max="5" width="13.796875" customWidth="1"/>
    <col min="6" max="6" width="12.33203125" customWidth="1"/>
    <col min="7" max="12" width="10.59765625" customWidth="1"/>
  </cols>
  <sheetData>
    <row r="1" spans="1:12" ht="15.75" x14ac:dyDescent="0.5">
      <c r="A1" s="9" t="s">
        <v>8</v>
      </c>
      <c r="B1" s="9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x14ac:dyDescent="0.45">
      <c r="A2" s="5" t="s">
        <v>9</v>
      </c>
      <c r="B2" s="7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45">
      <c r="A3" s="7" t="s">
        <v>10</v>
      </c>
      <c r="B3" s="5" t="s">
        <v>11</v>
      </c>
      <c r="C3" s="33"/>
      <c r="D3" s="14"/>
      <c r="E3" s="33"/>
      <c r="F3" s="33"/>
      <c r="G3" s="33"/>
      <c r="H3" s="33"/>
      <c r="I3" s="33"/>
      <c r="J3" s="33"/>
      <c r="K3" s="33"/>
      <c r="L3" s="33"/>
    </row>
    <row r="4" spans="1:12" x14ac:dyDescent="0.4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x14ac:dyDescent="0.4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4.65" thickBot="1" x14ac:dyDescent="0.5">
      <c r="A6" s="13" t="s">
        <v>12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4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x14ac:dyDescent="0.45">
      <c r="A8" s="33"/>
      <c r="B8" s="34">
        <f>[1]Results!G48</f>
        <v>701706000</v>
      </c>
      <c r="C8" s="33" t="s">
        <v>13</v>
      </c>
      <c r="D8" s="33"/>
      <c r="E8" s="33"/>
      <c r="F8" s="33"/>
      <c r="G8" s="33"/>
      <c r="H8" s="33"/>
      <c r="I8" s="33"/>
      <c r="J8" s="33"/>
      <c r="K8" s="33"/>
      <c r="L8" s="33"/>
    </row>
    <row r="9" spans="1:12" x14ac:dyDescent="0.45">
      <c r="A9" s="33"/>
      <c r="B9" s="14">
        <v>0.88858697274972764</v>
      </c>
      <c r="C9" s="15" t="s">
        <v>62</v>
      </c>
      <c r="D9" s="33"/>
      <c r="E9" s="33"/>
      <c r="F9" s="33"/>
      <c r="G9" s="33"/>
      <c r="H9" s="33"/>
      <c r="I9" s="33"/>
      <c r="J9" s="33"/>
      <c r="K9" s="33"/>
      <c r="L9" s="33"/>
    </row>
    <row r="10" spans="1:12" x14ac:dyDescent="0.4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1:12" ht="14.65" thickBot="1" x14ac:dyDescent="0.5">
      <c r="A11" s="13" t="s">
        <v>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4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 ht="28.5" x14ac:dyDescent="0.45">
      <c r="A13" s="16" t="s">
        <v>11</v>
      </c>
      <c r="B13" s="17" t="s">
        <v>15</v>
      </c>
      <c r="C13" s="18" t="s">
        <v>16</v>
      </c>
      <c r="D13" s="18" t="s">
        <v>17</v>
      </c>
      <c r="E13" s="18" t="s">
        <v>18</v>
      </c>
      <c r="F13" s="18" t="s">
        <v>19</v>
      </c>
      <c r="G13" s="18" t="s">
        <v>20</v>
      </c>
      <c r="H13" s="18" t="s">
        <v>21</v>
      </c>
      <c r="I13" s="18" t="s">
        <v>22</v>
      </c>
      <c r="J13" s="18" t="s">
        <v>23</v>
      </c>
      <c r="K13" s="18" t="s">
        <v>75</v>
      </c>
      <c r="L13" s="18" t="s">
        <v>24</v>
      </c>
    </row>
    <row r="14" spans="1:12" x14ac:dyDescent="0.45">
      <c r="A14" s="33" t="s">
        <v>25</v>
      </c>
      <c r="B14" s="6">
        <v>13492.552835610404</v>
      </c>
      <c r="C14" s="6">
        <v>14262.879638887593</v>
      </c>
      <c r="D14" s="6">
        <v>42074.724953044504</v>
      </c>
      <c r="E14" s="6">
        <v>28020.732498945315</v>
      </c>
      <c r="F14" s="6">
        <v>19280.172195852105</v>
      </c>
      <c r="G14" s="6">
        <v>26996.06826064768</v>
      </c>
      <c r="H14" s="6">
        <v>9441.9333430988572</v>
      </c>
      <c r="I14" s="6">
        <v>4689.3846569069992</v>
      </c>
      <c r="J14" s="6">
        <v>8078.4615385360239</v>
      </c>
      <c r="K14" s="6">
        <v>43130.486695055304</v>
      </c>
      <c r="L14" s="6">
        <f>SUM(B14:K14)</f>
        <v>209467.3966165848</v>
      </c>
    </row>
    <row r="15" spans="1:12" x14ac:dyDescent="0.45">
      <c r="A15" s="33" t="s">
        <v>26</v>
      </c>
      <c r="B15" s="19">
        <v>6.4412999999999998E-2</v>
      </c>
      <c r="C15" s="19">
        <v>6.8090999999999999E-2</v>
      </c>
      <c r="D15" s="19">
        <v>0.20086499999999999</v>
      </c>
      <c r="E15" s="19">
        <v>0.133771</v>
      </c>
      <c r="F15" s="19">
        <v>9.2043E-2</v>
      </c>
      <c r="G15" s="19">
        <v>0.12887899999999999</v>
      </c>
      <c r="H15" s="19">
        <v>4.5074999999999997E-2</v>
      </c>
      <c r="I15" s="12">
        <v>2.2387000000000001E-2</v>
      </c>
      <c r="J15" s="12">
        <v>3.8566000000000003E-2</v>
      </c>
      <c r="K15" s="12">
        <v>0.205905</v>
      </c>
      <c r="L15" s="12">
        <f>L14/$L$14</f>
        <v>1</v>
      </c>
    </row>
    <row r="16" spans="1:12" x14ac:dyDescent="0.45">
      <c r="A16" s="20" t="s">
        <v>27</v>
      </c>
      <c r="B16" s="21">
        <v>0</v>
      </c>
      <c r="C16" s="21">
        <v>0</v>
      </c>
      <c r="D16" s="21">
        <v>0</v>
      </c>
      <c r="E16" s="22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/>
    </row>
    <row r="17" spans="1:12" x14ac:dyDescent="0.45">
      <c r="A17" s="33" t="s">
        <v>28</v>
      </c>
      <c r="B17" s="8">
        <v>12677.954664833249</v>
      </c>
      <c r="C17" s="8">
        <v>13814.197223967556</v>
      </c>
      <c r="D17" s="8">
        <v>40184.160214449395</v>
      </c>
      <c r="E17" s="8">
        <v>25754.450689604058</v>
      </c>
      <c r="F17" s="8">
        <v>16447.539275589377</v>
      </c>
      <c r="G17" s="8">
        <v>20331.319118419306</v>
      </c>
      <c r="H17" s="8"/>
      <c r="I17" s="8"/>
      <c r="J17" s="8"/>
      <c r="K17" s="8">
        <v>147.31184937520169</v>
      </c>
      <c r="L17" s="6">
        <f>SUM(B17:K17)</f>
        <v>129356.93303623816</v>
      </c>
    </row>
    <row r="18" spans="1:12" x14ac:dyDescent="0.45">
      <c r="A18" s="23" t="s">
        <v>29</v>
      </c>
      <c r="B18" s="11">
        <v>0.93962599999999996</v>
      </c>
      <c r="C18" s="11">
        <v>0.96854099999999999</v>
      </c>
      <c r="D18" s="11">
        <v>0.95506599999999997</v>
      </c>
      <c r="E18" s="11">
        <v>0.91912099999999997</v>
      </c>
      <c r="F18" s="11">
        <v>0.85307999999999995</v>
      </c>
      <c r="G18" s="11">
        <v>0.75312100000000004</v>
      </c>
      <c r="H18" s="11">
        <v>0</v>
      </c>
      <c r="I18" s="11">
        <v>0</v>
      </c>
      <c r="J18" s="11">
        <v>0</v>
      </c>
      <c r="K18" s="11">
        <v>3.4150000000000001E-3</v>
      </c>
      <c r="L18" s="11">
        <f>L17/L14</f>
        <v>0.61755163393287804</v>
      </c>
    </row>
    <row r="19" spans="1:12" x14ac:dyDescent="0.45">
      <c r="A19" s="23" t="s">
        <v>30</v>
      </c>
      <c r="B19" s="24">
        <v>575.22288590556275</v>
      </c>
      <c r="C19" s="24">
        <v>529.27797479725507</v>
      </c>
      <c r="D19" s="24">
        <v>477.84447941905148</v>
      </c>
      <c r="E19" s="24">
        <v>434.06165689206875</v>
      </c>
      <c r="F19" s="24">
        <v>391.88189510653677</v>
      </c>
      <c r="G19" s="24">
        <v>342.76281277464398</v>
      </c>
      <c r="H19" s="24">
        <v>0</v>
      </c>
      <c r="I19" s="24">
        <v>0</v>
      </c>
      <c r="J19" s="24">
        <v>0</v>
      </c>
      <c r="K19" s="24">
        <v>517.26073327928088</v>
      </c>
      <c r="L19" s="24">
        <f>SUMPRODUCT(B19:K19,B17:K17)/L17</f>
        <v>452.04774811358016</v>
      </c>
    </row>
    <row r="20" spans="1:12" x14ac:dyDescent="0.45">
      <c r="A20" s="23" t="s">
        <v>31</v>
      </c>
      <c r="B20" s="25">
        <v>32.347551336696107</v>
      </c>
      <c r="C20" s="25">
        <v>81.862670362899919</v>
      </c>
      <c r="D20" s="25">
        <v>115.33667053238227</v>
      </c>
      <c r="E20" s="25">
        <v>171.19227547483703</v>
      </c>
      <c r="F20" s="25">
        <v>231.18767262403665</v>
      </c>
      <c r="G20" s="25">
        <v>264.31931461806346</v>
      </c>
      <c r="H20" s="25">
        <v>0</v>
      </c>
      <c r="I20" s="25">
        <v>0</v>
      </c>
      <c r="J20" s="25">
        <v>0</v>
      </c>
      <c r="K20" s="25">
        <v>430.47574269767443</v>
      </c>
      <c r="L20" s="24">
        <f>SUMPRODUCT(B20:K20,B17:K17)/L17</f>
        <v>153.25410474800711</v>
      </c>
    </row>
    <row r="21" spans="1:12" x14ac:dyDescent="0.45">
      <c r="A21" s="20" t="s">
        <v>32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7"/>
    </row>
    <row r="22" spans="1:12" x14ac:dyDescent="0.45">
      <c r="A22" s="15" t="s">
        <v>33</v>
      </c>
      <c r="B22" s="8">
        <v>814.59817077715638</v>
      </c>
      <c r="C22" s="8">
        <v>448.68241492003796</v>
      </c>
      <c r="D22" s="8">
        <v>1890.5647385951115</v>
      </c>
      <c r="E22" s="8">
        <v>2266.2818093412598</v>
      </c>
      <c r="F22" s="8">
        <v>2832.6329202627253</v>
      </c>
      <c r="G22" s="8">
        <v>6664.749142228372</v>
      </c>
      <c r="H22" s="8">
        <v>9441.9333430988572</v>
      </c>
      <c r="I22" s="8">
        <v>4689.3846569069992</v>
      </c>
      <c r="J22" s="8">
        <v>8078.4615385360239</v>
      </c>
      <c r="K22" s="8">
        <v>42983.174845680107</v>
      </c>
      <c r="L22" s="6">
        <f>SUM(B22:K22)</f>
        <v>80110.463580346652</v>
      </c>
    </row>
    <row r="23" spans="1:12" x14ac:dyDescent="0.45">
      <c r="A23" s="23" t="s">
        <v>34</v>
      </c>
      <c r="B23" s="11">
        <v>6.0373000000000003E-2</v>
      </c>
      <c r="C23" s="11">
        <v>3.1458E-2</v>
      </c>
      <c r="D23" s="11">
        <v>4.4933000000000001E-2</v>
      </c>
      <c r="E23" s="11">
        <v>8.0878000000000005E-2</v>
      </c>
      <c r="F23" s="11">
        <v>0.14691899999999999</v>
      </c>
      <c r="G23" s="11">
        <v>0.24687799999999999</v>
      </c>
      <c r="H23" s="11">
        <v>1</v>
      </c>
      <c r="I23" s="11">
        <v>1</v>
      </c>
      <c r="J23" s="11">
        <v>1</v>
      </c>
      <c r="K23" s="11">
        <v>0.99658400000000003</v>
      </c>
      <c r="L23" s="11">
        <f>L22/L14</f>
        <v>0.38244836606712201</v>
      </c>
    </row>
    <row r="24" spans="1:12" x14ac:dyDescent="0.45">
      <c r="A24" s="23" t="s">
        <v>35</v>
      </c>
      <c r="B24" s="25">
        <v>652.08761607036979</v>
      </c>
      <c r="C24" s="25">
        <v>539.0060219463719</v>
      </c>
      <c r="D24" s="25">
        <v>498.21291480243019</v>
      </c>
      <c r="E24" s="25">
        <v>464.4145487946015</v>
      </c>
      <c r="F24" s="25">
        <v>436.80715836137404</v>
      </c>
      <c r="G24" s="25">
        <v>406.27593225600447</v>
      </c>
      <c r="H24" s="25">
        <v>508.93250010016925</v>
      </c>
      <c r="I24" s="25">
        <v>527.38365512341306</v>
      </c>
      <c r="J24" s="25">
        <v>545.55016371881823</v>
      </c>
      <c r="K24" s="25">
        <v>552.18991024358002</v>
      </c>
      <c r="L24" s="24">
        <f>SUMPRODUCT(B24:K24,B22:K22)/L22</f>
        <v>525.93584630560554</v>
      </c>
    </row>
    <row r="25" spans="1:12" x14ac:dyDescent="0.45">
      <c r="A25" s="33"/>
      <c r="B25" s="33"/>
      <c r="C25" s="11"/>
      <c r="D25" s="11"/>
      <c r="E25" s="11"/>
      <c r="F25" s="10"/>
      <c r="G25" s="33"/>
      <c r="H25" s="33"/>
      <c r="I25" s="33"/>
      <c r="J25" s="33"/>
      <c r="K25" s="33"/>
      <c r="L25" s="33"/>
    </row>
    <row r="26" spans="1:12" ht="28.5" x14ac:dyDescent="0.45">
      <c r="A26" s="16" t="s">
        <v>36</v>
      </c>
      <c r="B26" s="17" t="s">
        <v>15</v>
      </c>
      <c r="C26" s="18" t="s">
        <v>16</v>
      </c>
      <c r="D26" s="18" t="s">
        <v>17</v>
      </c>
      <c r="E26" s="18" t="s">
        <v>18</v>
      </c>
      <c r="F26" s="18" t="s">
        <v>19</v>
      </c>
      <c r="G26" s="18" t="s">
        <v>20</v>
      </c>
      <c r="H26" s="18" t="s">
        <v>21</v>
      </c>
      <c r="I26" s="18" t="s">
        <v>22</v>
      </c>
      <c r="J26" s="18" t="s">
        <v>23</v>
      </c>
      <c r="K26" s="18" t="s">
        <v>75</v>
      </c>
      <c r="L26" s="18" t="s">
        <v>24</v>
      </c>
    </row>
    <row r="27" spans="1:12" x14ac:dyDescent="0.45">
      <c r="A27" s="33" t="s">
        <v>37</v>
      </c>
      <c r="B27" s="6">
        <v>59608.600520923719</v>
      </c>
      <c r="C27" s="6">
        <v>9851.490760234843</v>
      </c>
      <c r="D27" s="6">
        <v>30012.963057068289</v>
      </c>
      <c r="E27" s="6">
        <v>29590.317417563001</v>
      </c>
      <c r="F27" s="6">
        <v>27204.1959489168</v>
      </c>
      <c r="G27" s="6">
        <v>32902.973238175306</v>
      </c>
      <c r="H27" s="8">
        <v>38483.052435090394</v>
      </c>
      <c r="I27" s="6">
        <v>18796.023732948815</v>
      </c>
      <c r="J27" s="6">
        <v>32266.551973310736</v>
      </c>
      <c r="K27" s="6">
        <v>0</v>
      </c>
      <c r="L27" s="6">
        <f>SUM(B27:K27)</f>
        <v>278716.16908423189</v>
      </c>
    </row>
    <row r="28" spans="1:12" x14ac:dyDescent="0.45">
      <c r="A28" s="33" t="s">
        <v>38</v>
      </c>
      <c r="B28" s="19">
        <v>0.2138684695501567</v>
      </c>
      <c r="C28" s="19">
        <v>3.5345960704770564E-2</v>
      </c>
      <c r="D28" s="19">
        <v>0.10768289172344285</v>
      </c>
      <c r="E28" s="19">
        <v>0.10616649014224293</v>
      </c>
      <c r="F28" s="19">
        <v>9.7605374091866856E-2</v>
      </c>
      <c r="G28" s="19">
        <v>0.11805189970243021</v>
      </c>
      <c r="H28" s="19">
        <v>0.13807255087329592</v>
      </c>
      <c r="I28" s="12">
        <v>6.7437866251920067E-2</v>
      </c>
      <c r="J28" s="12">
        <v>0.11576849695993531</v>
      </c>
      <c r="K28" s="12">
        <v>0</v>
      </c>
      <c r="L28" s="12">
        <f>L27/$L$27</f>
        <v>1</v>
      </c>
    </row>
    <row r="29" spans="1:12" x14ac:dyDescent="0.45">
      <c r="A29" s="33" t="s">
        <v>39</v>
      </c>
      <c r="B29" s="6">
        <v>58194.473846731729</v>
      </c>
      <c r="C29" s="6">
        <v>9302.9850017643494</v>
      </c>
      <c r="D29" s="6">
        <v>27393.289604456575</v>
      </c>
      <c r="E29" s="6">
        <v>27273.693617990721</v>
      </c>
      <c r="F29" s="6">
        <v>24447.430122290862</v>
      </c>
      <c r="G29" s="6">
        <v>27004.115834943168</v>
      </c>
      <c r="H29" s="8"/>
      <c r="I29" s="6"/>
      <c r="J29" s="6"/>
      <c r="K29" s="6">
        <v>0</v>
      </c>
      <c r="L29" s="6">
        <f>SUM(B29:K29)</f>
        <v>173615.98802817741</v>
      </c>
    </row>
    <row r="30" spans="1:12" x14ac:dyDescent="0.4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12" ht="14.65" thickBot="1" x14ac:dyDescent="0.5">
      <c r="A31" s="13" t="s">
        <v>40</v>
      </c>
      <c r="B31" s="13"/>
      <c r="C31" s="13"/>
      <c r="D31" s="13"/>
      <c r="E31" s="13"/>
      <c r="F31" s="13"/>
      <c r="G31" s="33"/>
      <c r="H31" s="33"/>
      <c r="I31" s="33"/>
      <c r="J31" s="33"/>
      <c r="K31" s="33"/>
      <c r="L31" s="33"/>
    </row>
    <row r="32" spans="1:12" x14ac:dyDescent="0.4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x14ac:dyDescent="0.45">
      <c r="A33" s="16" t="s">
        <v>11</v>
      </c>
      <c r="B33" s="17" t="s">
        <v>41</v>
      </c>
      <c r="C33" s="18" t="s">
        <v>42</v>
      </c>
      <c r="D33" s="18" t="s">
        <v>43</v>
      </c>
      <c r="E33" s="18" t="s">
        <v>98</v>
      </c>
      <c r="F33" s="18" t="s">
        <v>24</v>
      </c>
      <c r="G33" s="33"/>
      <c r="H33" s="33"/>
      <c r="I33" s="33"/>
      <c r="J33" s="33"/>
      <c r="K33" s="33"/>
      <c r="L33" s="33"/>
    </row>
    <row r="34" spans="1:12" x14ac:dyDescent="0.45">
      <c r="A34" s="33" t="s">
        <v>25</v>
      </c>
      <c r="B34" s="6">
        <v>15234.571204318991</v>
      </c>
      <c r="C34" s="6">
        <v>50636.936850353508</v>
      </c>
      <c r="D34" s="6">
        <v>75236.40661768135</v>
      </c>
      <c r="E34" s="6">
        <v>68359.481944230938</v>
      </c>
      <c r="F34" s="8">
        <f>SUM(B34:E34)</f>
        <v>209467.39661658477</v>
      </c>
      <c r="G34" s="33"/>
      <c r="H34" s="33"/>
      <c r="I34" s="33"/>
      <c r="J34" s="33"/>
      <c r="K34" s="33"/>
      <c r="L34" s="33"/>
    </row>
    <row r="35" spans="1:12" x14ac:dyDescent="0.45">
      <c r="A35" s="33" t="s">
        <v>26</v>
      </c>
      <c r="B35" s="12">
        <v>7.2730000000000003E-2</v>
      </c>
      <c r="C35" s="12">
        <v>0.24174100000000001</v>
      </c>
      <c r="D35" s="12">
        <v>0.35917900000000003</v>
      </c>
      <c r="E35" s="12">
        <v>0.326349</v>
      </c>
      <c r="F35" s="12">
        <f t="shared" ref="F35" si="0">F34/$F$34</f>
        <v>1</v>
      </c>
      <c r="G35" s="33"/>
      <c r="H35" s="33"/>
      <c r="I35" s="33"/>
      <c r="J35" s="33"/>
      <c r="K35" s="33"/>
      <c r="L35" s="33"/>
    </row>
    <row r="36" spans="1:12" x14ac:dyDescent="0.45">
      <c r="A36" s="20" t="s">
        <v>27</v>
      </c>
      <c r="B36" s="28">
        <v>0</v>
      </c>
      <c r="C36" s="28">
        <v>0</v>
      </c>
      <c r="D36" s="28">
        <v>0</v>
      </c>
      <c r="E36" s="28">
        <v>0</v>
      </c>
      <c r="F36" s="21">
        <f>SUMPRODUCT(B36:E36,B34:E34)/F34</f>
        <v>0</v>
      </c>
      <c r="G36" s="33"/>
      <c r="H36" s="33"/>
      <c r="I36" s="33"/>
      <c r="J36" s="33"/>
      <c r="K36" s="33"/>
      <c r="L36" s="33"/>
    </row>
    <row r="37" spans="1:12" x14ac:dyDescent="0.45">
      <c r="A37" s="33" t="s">
        <v>28</v>
      </c>
      <c r="B37" s="6">
        <v>2682.4460014135561</v>
      </c>
      <c r="C37" s="6">
        <v>31915.283459985552</v>
      </c>
      <c r="D37" s="6">
        <v>47340.775408514426</v>
      </c>
      <c r="E37" s="6">
        <v>47418.428166324607</v>
      </c>
      <c r="F37" s="8">
        <f>SUM(B37:E37)</f>
        <v>129356.93303623814</v>
      </c>
      <c r="G37" s="6"/>
      <c r="H37" s="6"/>
      <c r="I37" s="6"/>
      <c r="J37" s="6"/>
      <c r="K37" s="33"/>
      <c r="L37" s="33"/>
    </row>
    <row r="38" spans="1:12" x14ac:dyDescent="0.45">
      <c r="A38" s="23" t="s">
        <v>29</v>
      </c>
      <c r="B38" s="11">
        <v>0.17607600000000001</v>
      </c>
      <c r="C38" s="11">
        <v>0.63027599999999995</v>
      </c>
      <c r="D38" s="11">
        <v>0.62922599999999995</v>
      </c>
      <c r="E38" s="11">
        <v>0.693662</v>
      </c>
      <c r="F38" s="11">
        <f>F37/F34</f>
        <v>0.61755163393287815</v>
      </c>
      <c r="G38" s="33"/>
      <c r="H38" s="33"/>
      <c r="I38" s="33"/>
      <c r="J38" s="33"/>
      <c r="K38" s="33"/>
      <c r="L38" s="33"/>
    </row>
    <row r="39" spans="1:12" x14ac:dyDescent="0.45">
      <c r="A39" s="23" t="s">
        <v>30</v>
      </c>
      <c r="B39" s="25">
        <v>126.43096312007661</v>
      </c>
      <c r="C39" s="25">
        <v>231.47408851115389</v>
      </c>
      <c r="D39" s="25">
        <v>354.77624964411632</v>
      </c>
      <c r="E39" s="25">
        <v>716.03854155998363</v>
      </c>
      <c r="F39" s="24">
        <f>SUMPRODUCT(B39:E39,B37:E37)/F37</f>
        <v>452.04774811358033</v>
      </c>
      <c r="G39" s="33"/>
      <c r="H39" s="33"/>
      <c r="I39" s="33"/>
      <c r="J39" s="33"/>
      <c r="K39" s="33"/>
      <c r="L39" s="33"/>
    </row>
    <row r="40" spans="1:12" x14ac:dyDescent="0.45">
      <c r="A40" s="23" t="s">
        <v>31</v>
      </c>
      <c r="B40" s="25">
        <v>145.03947684199181</v>
      </c>
      <c r="C40" s="25">
        <v>122.82055430249505</v>
      </c>
      <c r="D40" s="25">
        <v>154.08536068128961</v>
      </c>
      <c r="E40" s="25">
        <v>173.37240941114769</v>
      </c>
      <c r="F40" s="24">
        <f>SUMPRODUCT(B40:E40,B37:E37)/F37</f>
        <v>153.25410474800719</v>
      </c>
      <c r="G40" s="33"/>
      <c r="H40" s="33"/>
      <c r="I40" s="33"/>
      <c r="J40" s="33"/>
      <c r="K40" s="33"/>
      <c r="L40" s="33"/>
    </row>
    <row r="41" spans="1:12" x14ac:dyDescent="0.45">
      <c r="A41" s="20" t="s">
        <v>32</v>
      </c>
      <c r="B41" s="29">
        <v>0</v>
      </c>
      <c r="C41" s="29">
        <v>0</v>
      </c>
      <c r="D41" s="29">
        <v>0</v>
      </c>
      <c r="E41" s="29">
        <v>0</v>
      </c>
      <c r="F41" s="27"/>
      <c r="G41" s="33"/>
      <c r="H41" s="33"/>
      <c r="I41" s="33"/>
      <c r="J41" s="33"/>
      <c r="K41" s="33"/>
      <c r="L41" s="33"/>
    </row>
    <row r="42" spans="1:12" x14ac:dyDescent="0.45">
      <c r="A42" s="15" t="s">
        <v>33</v>
      </c>
      <c r="B42" s="6">
        <v>12552.125202905434</v>
      </c>
      <c r="C42" s="6">
        <v>18721.653390367956</v>
      </c>
      <c r="D42" s="6">
        <v>27895.631209166924</v>
      </c>
      <c r="E42" s="6">
        <v>20941.053777906334</v>
      </c>
      <c r="F42" s="8">
        <f>SUM(B42:E42)</f>
        <v>80110.463580346652</v>
      </c>
      <c r="G42" s="33"/>
      <c r="H42" s="33"/>
      <c r="I42" s="33"/>
      <c r="J42" s="33"/>
      <c r="K42" s="33"/>
      <c r="L42" s="33"/>
    </row>
    <row r="43" spans="1:12" x14ac:dyDescent="0.45">
      <c r="A43" s="23" t="s">
        <v>34</v>
      </c>
      <c r="B43" s="30">
        <v>0.82392299999999996</v>
      </c>
      <c r="C43" s="30">
        <v>0.36972300000000002</v>
      </c>
      <c r="D43" s="30">
        <v>0.37077300000000002</v>
      </c>
      <c r="E43" s="30">
        <v>0.30633700000000003</v>
      </c>
      <c r="F43" s="11">
        <f>F42/F34</f>
        <v>0.38244836606712201</v>
      </c>
      <c r="G43" s="33"/>
      <c r="H43" s="33"/>
      <c r="I43" s="33"/>
      <c r="J43" s="33"/>
      <c r="K43" s="33"/>
      <c r="L43" s="33"/>
    </row>
    <row r="44" spans="1:12" x14ac:dyDescent="0.45">
      <c r="A44" s="23" t="s">
        <v>35</v>
      </c>
      <c r="B44" s="31">
        <v>259.1583786184558</v>
      </c>
      <c r="C44" s="31">
        <v>344.38637672398488</v>
      </c>
      <c r="D44" s="31">
        <v>506.90231461061774</v>
      </c>
      <c r="E44" s="31">
        <v>873.50588152923535</v>
      </c>
      <c r="F44" s="24">
        <f>SUMPRODUCT(B44:E44,B42:E42)/F42</f>
        <v>525.93584630560611</v>
      </c>
      <c r="G44" s="33"/>
      <c r="H44" s="33"/>
      <c r="I44" s="33"/>
      <c r="J44" s="33"/>
      <c r="K44" s="33"/>
      <c r="L44" s="33"/>
    </row>
    <row r="45" spans="1:12" x14ac:dyDescent="0.4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x14ac:dyDescent="0.45">
      <c r="A46" s="16" t="s">
        <v>36</v>
      </c>
      <c r="B46" s="17" t="s">
        <v>41</v>
      </c>
      <c r="C46" s="18" t="s">
        <v>42</v>
      </c>
      <c r="D46" s="18" t="s">
        <v>43</v>
      </c>
      <c r="E46" s="18" t="s">
        <v>98</v>
      </c>
      <c r="F46" s="18" t="s">
        <v>24</v>
      </c>
      <c r="G46" s="6"/>
      <c r="H46" s="8"/>
      <c r="I46" s="33"/>
      <c r="J46" s="33"/>
      <c r="K46" s="33"/>
      <c r="L46" s="33"/>
    </row>
    <row r="47" spans="1:12" x14ac:dyDescent="0.45">
      <c r="A47" s="33" t="s">
        <v>37</v>
      </c>
      <c r="B47" s="6">
        <v>21336.535993031099</v>
      </c>
      <c r="C47" s="6">
        <v>104814.47363938864</v>
      </c>
      <c r="D47" s="6">
        <v>108930.43567581073</v>
      </c>
      <c r="E47" s="6">
        <v>43634.723776000159</v>
      </c>
      <c r="F47" s="6">
        <f>SUM(B47:E47)</f>
        <v>278716.16908423061</v>
      </c>
      <c r="G47" s="33"/>
      <c r="H47" s="33"/>
      <c r="I47" s="33"/>
      <c r="J47" s="33"/>
      <c r="K47" s="33"/>
      <c r="L47" s="33"/>
    </row>
    <row r="48" spans="1:12" x14ac:dyDescent="0.45">
      <c r="A48" s="33" t="s">
        <v>38</v>
      </c>
      <c r="B48" s="19">
        <v>7.6552917841606144E-2</v>
      </c>
      <c r="C48" s="19">
        <v>0.37606169022694441</v>
      </c>
      <c r="D48" s="19">
        <v>0.39082926560639231</v>
      </c>
      <c r="E48" s="19">
        <v>0.15655612632511398</v>
      </c>
      <c r="F48" s="32">
        <f>SUM(B48:E48)</f>
        <v>1.0000000000000568</v>
      </c>
      <c r="G48" s="6"/>
      <c r="H48" s="8"/>
      <c r="I48" s="33"/>
      <c r="J48" s="33"/>
      <c r="K48" s="33"/>
      <c r="L48" s="33"/>
    </row>
    <row r="49" spans="1:12" x14ac:dyDescent="0.45">
      <c r="A49" s="33" t="s">
        <v>39</v>
      </c>
      <c r="B49" s="6">
        <v>11491.296274968399</v>
      </c>
      <c r="C49" s="6">
        <v>70377.172079167838</v>
      </c>
      <c r="D49" s="6">
        <v>67450.931042561249</v>
      </c>
      <c r="E49" s="6">
        <v>24296.58863150367</v>
      </c>
      <c r="F49" s="6">
        <f>SUM(B49:E49)</f>
        <v>173615.98802820113</v>
      </c>
      <c r="G49" s="33"/>
      <c r="H49" s="33"/>
      <c r="I49" s="33"/>
      <c r="J49" s="33"/>
      <c r="K49" s="33"/>
      <c r="L49" s="33"/>
    </row>
    <row r="50" spans="1:12" x14ac:dyDescent="0.4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1:12" ht="14.65" thickBot="1" x14ac:dyDescent="0.5">
      <c r="A51" s="13" t="s">
        <v>99</v>
      </c>
      <c r="B51" s="13"/>
      <c r="C51" s="13"/>
      <c r="D51" s="13"/>
      <c r="E51" s="13"/>
      <c r="F51" s="13"/>
      <c r="G51" s="33"/>
      <c r="H51" s="33"/>
      <c r="I51" s="33"/>
      <c r="J51" s="33"/>
      <c r="K51" s="33"/>
      <c r="L51" s="33"/>
    </row>
    <row r="52" spans="1:12" x14ac:dyDescent="0.45">
      <c r="A52" s="7"/>
      <c r="B52" s="7"/>
      <c r="C52" s="7"/>
      <c r="D52" s="7"/>
      <c r="E52" s="7"/>
      <c r="F52" s="7"/>
      <c r="G52" s="33"/>
      <c r="H52" s="33"/>
      <c r="I52" s="33"/>
      <c r="J52" s="33"/>
      <c r="K52" s="33"/>
      <c r="L52" s="33"/>
    </row>
    <row r="53" spans="1:12" x14ac:dyDescent="0.45">
      <c r="A53" s="16" t="s">
        <v>100</v>
      </c>
      <c r="B53" s="17" t="s">
        <v>41</v>
      </c>
      <c r="C53" s="18" t="s">
        <v>42</v>
      </c>
      <c r="D53" s="18" t="s">
        <v>43</v>
      </c>
      <c r="E53" s="18" t="s">
        <v>98</v>
      </c>
      <c r="F53" s="18" t="s">
        <v>24</v>
      </c>
      <c r="G53" s="33"/>
      <c r="H53" s="33"/>
      <c r="I53" s="33"/>
      <c r="J53" s="33"/>
      <c r="K53" s="33"/>
      <c r="L53" s="33"/>
    </row>
    <row r="54" spans="1:12" x14ac:dyDescent="0.45">
      <c r="A54" s="23" t="s">
        <v>15</v>
      </c>
      <c r="B54" s="46">
        <v>246.80983254330292</v>
      </c>
      <c r="C54" s="46">
        <v>3740.0419816808371</v>
      </c>
      <c r="D54" s="46">
        <v>4877.3121991501948</v>
      </c>
      <c r="E54" s="46">
        <v>4628.3888222360692</v>
      </c>
      <c r="F54" s="47">
        <f t="shared" ref="F54:F64" si="1">SUM(B54:E54)</f>
        <v>13492.552835610404</v>
      </c>
      <c r="G54" s="33"/>
      <c r="H54" s="33"/>
      <c r="I54" s="33"/>
      <c r="J54" s="33"/>
      <c r="K54" s="33"/>
      <c r="L54" s="33"/>
    </row>
    <row r="55" spans="1:12" x14ac:dyDescent="0.45">
      <c r="A55" s="23" t="s">
        <v>16</v>
      </c>
      <c r="B55" s="46">
        <v>7.9936662451659828</v>
      </c>
      <c r="C55" s="46">
        <v>3972.1451184627485</v>
      </c>
      <c r="D55" s="46">
        <v>5594.6392375796195</v>
      </c>
      <c r="E55" s="46">
        <v>4688.1016166000591</v>
      </c>
      <c r="F55" s="47">
        <f t="shared" si="1"/>
        <v>14262.879638887593</v>
      </c>
      <c r="G55" s="33"/>
      <c r="H55" s="33"/>
      <c r="I55" s="33"/>
      <c r="J55" s="33"/>
      <c r="K55" s="33"/>
      <c r="L55" s="33"/>
    </row>
    <row r="56" spans="1:12" x14ac:dyDescent="0.45">
      <c r="A56" s="23" t="s">
        <v>17</v>
      </c>
      <c r="B56" s="46">
        <v>40.73986221509189</v>
      </c>
      <c r="C56" s="46">
        <v>12885.677668294158</v>
      </c>
      <c r="D56" s="46">
        <v>15875.495135359852</v>
      </c>
      <c r="E56" s="46">
        <v>13272.812287175404</v>
      </c>
      <c r="F56" s="47">
        <f t="shared" si="1"/>
        <v>42074.724953044504</v>
      </c>
      <c r="G56" s="33"/>
      <c r="H56" s="33"/>
      <c r="I56" s="33"/>
      <c r="J56" s="33"/>
      <c r="K56" s="33"/>
      <c r="L56" s="33"/>
    </row>
    <row r="57" spans="1:12" x14ac:dyDescent="0.45">
      <c r="A57" s="23" t="s">
        <v>18</v>
      </c>
      <c r="B57" s="46">
        <v>97.687185572339658</v>
      </c>
      <c r="C57" s="46">
        <v>7768.2971930274389</v>
      </c>
      <c r="D57" s="46">
        <v>10310.636561682593</v>
      </c>
      <c r="E57" s="46">
        <v>9844.1115586629458</v>
      </c>
      <c r="F57" s="47">
        <f t="shared" si="1"/>
        <v>28020.732498945319</v>
      </c>
      <c r="G57" s="33"/>
      <c r="H57" s="33"/>
      <c r="I57" s="33"/>
      <c r="J57" s="33"/>
      <c r="K57" s="33"/>
      <c r="L57" s="33"/>
    </row>
    <row r="58" spans="1:12" x14ac:dyDescent="0.45">
      <c r="A58" s="23" t="s">
        <v>19</v>
      </c>
      <c r="B58" s="46">
        <v>114.63548937744756</v>
      </c>
      <c r="C58" s="46">
        <v>4638.7858111325786</v>
      </c>
      <c r="D58" s="46">
        <v>7211.239278791465</v>
      </c>
      <c r="E58" s="46">
        <v>7315.5116165506115</v>
      </c>
      <c r="F58" s="47">
        <f t="shared" si="1"/>
        <v>19280.172195852101</v>
      </c>
      <c r="G58" s="33"/>
      <c r="H58" s="33"/>
      <c r="I58" s="33"/>
      <c r="J58" s="33"/>
      <c r="K58" s="33"/>
      <c r="L58" s="33"/>
    </row>
    <row r="59" spans="1:12" x14ac:dyDescent="0.45">
      <c r="A59" s="23" t="s">
        <v>20</v>
      </c>
      <c r="B59" s="46">
        <v>3682.5230020516751</v>
      </c>
      <c r="C59" s="46">
        <v>5143.6851411387461</v>
      </c>
      <c r="D59" s="46">
        <v>8581.341681090762</v>
      </c>
      <c r="E59" s="46">
        <v>9588.5184363664957</v>
      </c>
      <c r="F59" s="47">
        <f t="shared" si="1"/>
        <v>26996.068260647677</v>
      </c>
      <c r="G59" s="33"/>
      <c r="H59" s="33"/>
      <c r="I59" s="33"/>
      <c r="J59" s="33"/>
      <c r="K59" s="33"/>
      <c r="L59" s="33"/>
    </row>
    <row r="60" spans="1:12" x14ac:dyDescent="0.45">
      <c r="A60" s="23" t="s">
        <v>21</v>
      </c>
      <c r="B60" s="46">
        <v>1616.1279217022727</v>
      </c>
      <c r="C60" s="46">
        <v>1952.6397328923013</v>
      </c>
      <c r="D60" s="46">
        <v>3396.7001265427148</v>
      </c>
      <c r="E60" s="46">
        <v>2476.4655619615687</v>
      </c>
      <c r="F60" s="47">
        <f t="shared" si="1"/>
        <v>9441.933343098859</v>
      </c>
      <c r="G60" s="33"/>
      <c r="H60" s="33"/>
      <c r="I60" s="33"/>
      <c r="J60" s="33"/>
      <c r="K60" s="33"/>
      <c r="L60" s="33"/>
    </row>
    <row r="61" spans="1:12" x14ac:dyDescent="0.45">
      <c r="A61" s="23" t="s">
        <v>22</v>
      </c>
      <c r="B61" s="46">
        <v>715.49598689918673</v>
      </c>
      <c r="C61" s="46">
        <v>928.94684448250587</v>
      </c>
      <c r="D61" s="46">
        <v>1682.5590559501425</v>
      </c>
      <c r="E61" s="46">
        <v>1362.3827695751638</v>
      </c>
      <c r="F61" s="47">
        <f t="shared" si="1"/>
        <v>4689.3846569069992</v>
      </c>
      <c r="G61" s="33"/>
      <c r="H61" s="33"/>
      <c r="I61" s="33"/>
      <c r="J61" s="33"/>
      <c r="K61" s="33"/>
      <c r="L61" s="33"/>
    </row>
    <row r="62" spans="1:12" x14ac:dyDescent="0.45">
      <c r="A62" s="23" t="s">
        <v>101</v>
      </c>
      <c r="B62" s="46">
        <v>1234.9656760177745</v>
      </c>
      <c r="C62" s="46">
        <v>1477.8204782681833</v>
      </c>
      <c r="D62" s="46">
        <v>3040.5856855746265</v>
      </c>
      <c r="E62" s="46">
        <v>2325.0896986754396</v>
      </c>
      <c r="F62" s="47">
        <f t="shared" si="1"/>
        <v>8078.4615385360239</v>
      </c>
      <c r="G62" s="33"/>
      <c r="H62" s="33"/>
      <c r="I62" s="33"/>
      <c r="J62" s="33"/>
      <c r="K62" s="33"/>
      <c r="L62" s="33"/>
    </row>
    <row r="63" spans="1:12" ht="14.65" thickBot="1" x14ac:dyDescent="0.5">
      <c r="A63" s="48" t="s">
        <v>102</v>
      </c>
      <c r="B63" s="49">
        <v>7477.5925816947329</v>
      </c>
      <c r="C63" s="49">
        <v>8128.8968809740099</v>
      </c>
      <c r="D63" s="49">
        <v>14665.897655959378</v>
      </c>
      <c r="E63" s="49">
        <v>12858.099576427187</v>
      </c>
      <c r="F63" s="52">
        <f t="shared" si="1"/>
        <v>43130.486695055304</v>
      </c>
      <c r="G63" s="33"/>
      <c r="H63" s="33"/>
      <c r="I63" s="33"/>
      <c r="J63" s="33"/>
      <c r="K63" s="33"/>
      <c r="L63" s="33"/>
    </row>
    <row r="64" spans="1:12" ht="14.65" thickTop="1" x14ac:dyDescent="0.45">
      <c r="A64" s="50" t="s">
        <v>24</v>
      </c>
      <c r="B64" s="51">
        <f>SUM(B54:B63)</f>
        <v>15234.571204318991</v>
      </c>
      <c r="C64" s="51">
        <f t="shared" ref="C64:E64" si="2">SUM(C54:C63)</f>
        <v>50636.936850353515</v>
      </c>
      <c r="D64" s="51">
        <f t="shared" si="2"/>
        <v>75236.40661768135</v>
      </c>
      <c r="E64" s="51">
        <f t="shared" si="2"/>
        <v>68359.481944230938</v>
      </c>
      <c r="F64" s="51">
        <f t="shared" si="1"/>
        <v>209467.3966165848</v>
      </c>
      <c r="G64" s="33"/>
      <c r="H64" s="33"/>
      <c r="I64" s="33"/>
      <c r="J64" s="33"/>
      <c r="K64" s="33"/>
      <c r="L64" s="33"/>
    </row>
    <row r="65" spans="1:12" x14ac:dyDescent="0.45">
      <c r="A65" s="7"/>
      <c r="B65" s="47"/>
      <c r="C65" s="47"/>
      <c r="D65" s="47"/>
      <c r="E65" s="47"/>
      <c r="F65" s="47"/>
      <c r="G65" s="33"/>
      <c r="H65" s="33"/>
      <c r="I65" s="33"/>
      <c r="J65" s="33"/>
      <c r="K65" s="33"/>
      <c r="L65" s="33"/>
    </row>
    <row r="66" spans="1:12" x14ac:dyDescent="0.4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1:12" x14ac:dyDescent="0.4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</row>
    <row r="68" spans="1:12" x14ac:dyDescent="0.4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</row>
    <row r="69" spans="1:12" x14ac:dyDescent="0.4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</row>
    <row r="70" spans="1:12" x14ac:dyDescent="0.4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</row>
    <row r="71" spans="1:12" x14ac:dyDescent="0.4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</row>
    <row r="72" spans="1:12" x14ac:dyDescent="0.4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</row>
    <row r="73" spans="1:12" x14ac:dyDescent="0.4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</row>
    <row r="74" spans="1:12" x14ac:dyDescent="0.4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</row>
    <row r="75" spans="1:12" x14ac:dyDescent="0.4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</row>
    <row r="76" spans="1:12" x14ac:dyDescent="0.4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1:12" x14ac:dyDescent="0.4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</row>
    <row r="78" spans="1:12" x14ac:dyDescent="0.4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</row>
    <row r="79" spans="1:12" x14ac:dyDescent="0.4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</row>
    <row r="80" spans="1:12" x14ac:dyDescent="0.4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</row>
    <row r="81" spans="1:12" x14ac:dyDescent="0.4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  <row r="82" spans="1:12" x14ac:dyDescent="0.4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</row>
    <row r="83" spans="1:12" x14ac:dyDescent="0.4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</row>
    <row r="84" spans="1:12" x14ac:dyDescent="0.4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1:12" x14ac:dyDescent="0.4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</row>
    <row r="86" spans="1:12" x14ac:dyDescent="0.4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</row>
    <row r="87" spans="1:12" x14ac:dyDescent="0.4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  <row r="88" spans="1:12" x14ac:dyDescent="0.4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</row>
    <row r="89" spans="1:12" x14ac:dyDescent="0.4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</row>
    <row r="90" spans="1:12" x14ac:dyDescent="0.4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</row>
    <row r="91" spans="1:12" x14ac:dyDescent="0.4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</row>
  </sheetData>
  <sheetProtection algorithmName="SHA-512" hashValue="JKAAtP2qYDYHOeMqtD5MQRT295Hx9kHvqDsdrRPC4aKZs4Or0TgGA2lbZvKa5e++4jRnzY5frfKgsAkwNMVDNw==" saltValue="m6KDWtC8wXVevgrDrHEeQg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29402-BA62-431C-A188-09413A0C2903}">
  <sheetPr>
    <tabColor theme="4" tint="-0.249977111117893"/>
  </sheetPr>
  <dimension ref="A1:P149"/>
  <sheetViews>
    <sheetView topLeftCell="A118" workbookViewId="0">
      <selection activeCell="D12" sqref="D12"/>
    </sheetView>
  </sheetViews>
  <sheetFormatPr defaultRowHeight="14.25" x14ac:dyDescent="0.45"/>
  <cols>
    <col min="1" max="1" width="65.73046875" customWidth="1"/>
    <col min="2" max="2" width="13.19921875" customWidth="1"/>
    <col min="3" max="3" width="13.33203125" customWidth="1"/>
    <col min="4" max="4" width="14.265625" customWidth="1"/>
    <col min="5" max="5" width="13.59765625" customWidth="1"/>
    <col min="6" max="6" width="16" customWidth="1"/>
    <col min="8" max="8" width="12" customWidth="1"/>
    <col min="9" max="9" width="10.9296875" customWidth="1"/>
    <col min="10" max="10" width="12.3984375" customWidth="1"/>
  </cols>
  <sheetData>
    <row r="1" spans="1:16" s="106" customFormat="1" ht="14.65" thickBot="1" x14ac:dyDescent="0.5"/>
    <row r="2" spans="1:16" s="106" customFormat="1" ht="14.65" thickBot="1" x14ac:dyDescent="0.5">
      <c r="B2" s="124" t="s">
        <v>140</v>
      </c>
      <c r="C2" s="125"/>
      <c r="D2" s="125"/>
      <c r="E2" s="126" t="s">
        <v>141</v>
      </c>
      <c r="F2" s="127"/>
    </row>
    <row r="3" spans="1:16" s="106" customFormat="1" ht="43.15" thickBot="1" x14ac:dyDescent="0.5">
      <c r="B3" s="128" t="s">
        <v>142</v>
      </c>
      <c r="C3" s="128" t="s">
        <v>143</v>
      </c>
      <c r="D3" s="128" t="s">
        <v>144</v>
      </c>
      <c r="E3" s="128" t="s">
        <v>145</v>
      </c>
      <c r="F3" s="129" t="s">
        <v>146</v>
      </c>
    </row>
    <row r="4" spans="1:16" s="106" customFormat="1" ht="28.5" x14ac:dyDescent="0.45">
      <c r="B4" s="142" t="s">
        <v>147</v>
      </c>
      <c r="C4" s="142">
        <v>1.39</v>
      </c>
      <c r="D4" s="146">
        <v>2.06E-2</v>
      </c>
      <c r="E4" s="147">
        <v>0</v>
      </c>
      <c r="F4" s="148">
        <f>IFERROR(E4-D4,"N/A")</f>
        <v>-2.06E-2</v>
      </c>
    </row>
    <row r="5" spans="1:16" s="106" customFormat="1" x14ac:dyDescent="0.45">
      <c r="B5" s="142" t="s">
        <v>148</v>
      </c>
      <c r="C5" s="142">
        <v>1.5</v>
      </c>
      <c r="D5" s="146">
        <v>4.1200000000000001E-2</v>
      </c>
      <c r="E5" s="147">
        <v>0.02</v>
      </c>
      <c r="F5" s="148">
        <f t="shared" ref="F5:F12" si="0">IFERROR(E5-D5,"N/A")</f>
        <v>-2.12E-2</v>
      </c>
    </row>
    <row r="6" spans="1:16" s="106" customFormat="1" x14ac:dyDescent="0.45">
      <c r="B6" s="142" t="s">
        <v>149</v>
      </c>
      <c r="C6" s="142">
        <v>2</v>
      </c>
      <c r="D6" s="146">
        <v>6.4899999999999999E-2</v>
      </c>
      <c r="E6" s="147">
        <v>3.5000000000000003E-2</v>
      </c>
      <c r="F6" s="148">
        <f t="shared" si="0"/>
        <v>-2.9899999999999996E-2</v>
      </c>
    </row>
    <row r="7" spans="1:16" s="106" customFormat="1" x14ac:dyDescent="0.45">
      <c r="B7" s="142" t="s">
        <v>150</v>
      </c>
      <c r="C7" s="142">
        <v>2.5</v>
      </c>
      <c r="D7" s="146">
        <v>8.2900000000000001E-2</v>
      </c>
      <c r="E7" s="147">
        <v>4.4999999999999998E-2</v>
      </c>
      <c r="F7" s="148">
        <f t="shared" si="0"/>
        <v>-3.7900000000000003E-2</v>
      </c>
    </row>
    <row r="8" spans="1:16" s="106" customFormat="1" x14ac:dyDescent="0.45">
      <c r="B8" s="142" t="s">
        <v>151</v>
      </c>
      <c r="C8" s="142">
        <v>3</v>
      </c>
      <c r="D8" s="146">
        <v>9.7799999999999998E-2</v>
      </c>
      <c r="E8" s="147">
        <v>0.06</v>
      </c>
      <c r="F8" s="148">
        <f t="shared" si="0"/>
        <v>-3.78E-2</v>
      </c>
    </row>
    <row r="9" spans="1:16" s="106" customFormat="1" x14ac:dyDescent="0.45">
      <c r="B9" s="142" t="s">
        <v>152</v>
      </c>
      <c r="C9" s="142">
        <v>4</v>
      </c>
      <c r="D9" s="146">
        <v>9.7799999999999998E-2</v>
      </c>
      <c r="E9" s="147">
        <v>7.4999999999999997E-2</v>
      </c>
      <c r="F9" s="145">
        <f t="shared" si="0"/>
        <v>-2.2800000000000001E-2</v>
      </c>
    </row>
    <row r="10" spans="1:16" s="106" customFormat="1" x14ac:dyDescent="0.45">
      <c r="B10" s="142" t="s">
        <v>153</v>
      </c>
      <c r="C10" s="142">
        <v>5</v>
      </c>
      <c r="D10" s="143" t="s">
        <v>154</v>
      </c>
      <c r="E10" s="144">
        <v>9.7799999999999998E-2</v>
      </c>
      <c r="F10" s="145" t="str">
        <f t="shared" si="0"/>
        <v>N/A</v>
      </c>
    </row>
    <row r="11" spans="1:16" s="106" customFormat="1" x14ac:dyDescent="0.45">
      <c r="B11" s="130" t="s">
        <v>155</v>
      </c>
      <c r="C11" s="130">
        <v>6</v>
      </c>
      <c r="D11" s="135" t="s">
        <v>154</v>
      </c>
      <c r="E11" s="136" t="s">
        <v>154</v>
      </c>
      <c r="F11" s="134" t="str">
        <f t="shared" si="0"/>
        <v>N/A</v>
      </c>
    </row>
    <row r="12" spans="1:16" s="106" customFormat="1" ht="14.65" thickBot="1" x14ac:dyDescent="0.5">
      <c r="B12" s="137" t="s">
        <v>156</v>
      </c>
      <c r="C12" s="137" t="s">
        <v>156</v>
      </c>
      <c r="D12" s="138" t="s">
        <v>154</v>
      </c>
      <c r="E12" s="139" t="s">
        <v>154</v>
      </c>
      <c r="F12" s="140" t="str">
        <f t="shared" si="0"/>
        <v>N/A</v>
      </c>
    </row>
    <row r="13" spans="1:16" ht="15.75" x14ac:dyDescent="0.5">
      <c r="A13" s="187" t="s">
        <v>8</v>
      </c>
      <c r="B13" s="187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33"/>
      <c r="O13" s="33"/>
      <c r="P13" s="33"/>
    </row>
    <row r="14" spans="1:16" x14ac:dyDescent="0.45">
      <c r="A14" s="181" t="s">
        <v>9</v>
      </c>
      <c r="B14" s="183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33"/>
      <c r="O14" s="33"/>
      <c r="P14" s="33"/>
    </row>
    <row r="15" spans="1:16" x14ac:dyDescent="0.45">
      <c r="A15" s="183" t="s">
        <v>10</v>
      </c>
      <c r="B15" s="188" t="s">
        <v>136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33"/>
      <c r="O15" s="33"/>
      <c r="P15" s="33"/>
    </row>
    <row r="16" spans="1:16" x14ac:dyDescent="0.45">
      <c r="A16" s="180"/>
      <c r="B16" s="180"/>
      <c r="C16" s="180"/>
      <c r="D16" s="196"/>
      <c r="E16" s="180"/>
      <c r="F16" s="180"/>
      <c r="G16" s="180"/>
      <c r="H16" s="180"/>
      <c r="I16" s="180"/>
      <c r="J16" s="180"/>
      <c r="K16" s="180"/>
      <c r="L16" s="180"/>
      <c r="M16" s="180"/>
      <c r="N16" s="33"/>
      <c r="O16" s="33"/>
      <c r="P16" s="33"/>
    </row>
    <row r="17" spans="1:16" ht="14.65" thickBot="1" x14ac:dyDescent="0.5">
      <c r="A17" s="197" t="s">
        <v>12</v>
      </c>
      <c r="B17" s="197"/>
      <c r="C17" s="197"/>
      <c r="D17" s="197"/>
      <c r="E17" s="197"/>
      <c r="F17" s="197"/>
      <c r="G17" s="197"/>
      <c r="H17" s="197"/>
      <c r="I17" s="197"/>
      <c r="J17" s="220"/>
      <c r="K17" s="220"/>
      <c r="L17" s="197"/>
      <c r="M17" s="197"/>
      <c r="N17" s="33"/>
      <c r="O17" s="33"/>
      <c r="P17" s="33"/>
    </row>
    <row r="18" spans="1:16" x14ac:dyDescent="0.4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45">
      <c r="A19" s="221">
        <v>216937000</v>
      </c>
      <c r="B19" s="180" t="s">
        <v>58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33"/>
      <c r="O19" s="33"/>
      <c r="P19" s="33"/>
    </row>
    <row r="20" spans="1:16" x14ac:dyDescent="0.45">
      <c r="A20" s="222" t="s">
        <v>187</v>
      </c>
      <c r="B20" s="180" t="s">
        <v>188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33"/>
      <c r="O20" s="33"/>
      <c r="P20" s="33"/>
    </row>
    <row r="21" spans="1:16" x14ac:dyDescent="0.45">
      <c r="A21" s="223">
        <v>19673.649392854786</v>
      </c>
      <c r="B21" s="180" t="s">
        <v>59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33"/>
      <c r="O21" s="33"/>
      <c r="P21" s="33"/>
    </row>
    <row r="22" spans="1:16" x14ac:dyDescent="0.45">
      <c r="A22" s="224">
        <v>175388.83532765089</v>
      </c>
      <c r="B22" s="180" t="s">
        <v>60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33"/>
      <c r="O22" s="33"/>
      <c r="P22" s="33"/>
    </row>
    <row r="23" spans="1:16" x14ac:dyDescent="0.45">
      <c r="A23" s="225">
        <v>1236.9052009893949</v>
      </c>
      <c r="B23" s="226" t="s">
        <v>61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33"/>
      <c r="O23" s="33"/>
      <c r="P23" s="33"/>
    </row>
    <row r="24" spans="1:16" x14ac:dyDescent="0.45">
      <c r="A24" s="196">
        <v>1</v>
      </c>
      <c r="B24" s="198" t="s">
        <v>62</v>
      </c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33"/>
      <c r="O24" s="33"/>
      <c r="P24" s="33"/>
    </row>
    <row r="25" spans="1:16" x14ac:dyDescent="0.45">
      <c r="A25" s="227">
        <v>-2.0688775098882006E-2</v>
      </c>
      <c r="B25" s="180" t="s">
        <v>63</v>
      </c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33"/>
      <c r="O25" s="33"/>
      <c r="P25" s="33"/>
    </row>
    <row r="26" spans="1:16" x14ac:dyDescent="0.45">
      <c r="A26" s="227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33"/>
      <c r="O26" s="33"/>
      <c r="P26" s="33"/>
    </row>
    <row r="27" spans="1:16" x14ac:dyDescent="0.4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ht="42.75" x14ac:dyDescent="0.45">
      <c r="A28" s="201" t="s">
        <v>64</v>
      </c>
      <c r="B28" s="201" t="s">
        <v>11</v>
      </c>
      <c r="C28" s="201" t="s">
        <v>65</v>
      </c>
      <c r="D28" s="201" t="s">
        <v>66</v>
      </c>
      <c r="E28" s="201" t="s">
        <v>67</v>
      </c>
      <c r="F28" s="201" t="s">
        <v>68</v>
      </c>
      <c r="G28" s="201" t="s">
        <v>69</v>
      </c>
      <c r="H28" s="180"/>
      <c r="I28" s="180"/>
      <c r="J28" s="180"/>
      <c r="K28" s="180"/>
      <c r="L28" s="180"/>
      <c r="M28" s="180"/>
      <c r="N28" s="33"/>
      <c r="O28" s="33"/>
      <c r="P28" s="33"/>
    </row>
    <row r="29" spans="1:16" x14ac:dyDescent="0.45">
      <c r="A29" s="180" t="s">
        <v>70</v>
      </c>
      <c r="B29" s="182">
        <v>129356.93303623814</v>
      </c>
      <c r="C29" s="182">
        <v>147.31184937520169</v>
      </c>
      <c r="D29" s="182">
        <v>0</v>
      </c>
      <c r="E29" s="182">
        <v>0</v>
      </c>
      <c r="F29" s="182">
        <v>147.31184937520169</v>
      </c>
      <c r="G29" s="182">
        <v>-129209.62118686295</v>
      </c>
      <c r="H29" s="180"/>
      <c r="I29" s="180"/>
      <c r="J29" s="180"/>
      <c r="K29" s="180"/>
      <c r="L29" s="180"/>
      <c r="M29" s="180"/>
      <c r="N29" s="33"/>
      <c r="O29" s="33"/>
      <c r="P29" s="33"/>
    </row>
    <row r="30" spans="1:16" x14ac:dyDescent="0.45">
      <c r="A30" s="180" t="s">
        <v>71</v>
      </c>
      <c r="B30" s="182">
        <v>0</v>
      </c>
      <c r="C30" s="228">
        <v>22456.99048074297</v>
      </c>
      <c r="D30" s="182">
        <v>4048.57426719046</v>
      </c>
      <c r="E30" s="182">
        <v>9179.0636802988593</v>
      </c>
      <c r="F30" s="182">
        <v>35684.628428232289</v>
      </c>
      <c r="G30" s="182">
        <v>35684.628428232289</v>
      </c>
      <c r="H30" s="180"/>
      <c r="I30" s="180"/>
      <c r="J30" s="180"/>
      <c r="K30" s="180"/>
      <c r="L30" s="180"/>
      <c r="M30" s="180"/>
      <c r="N30" s="33"/>
      <c r="O30" s="33"/>
      <c r="P30" s="33"/>
    </row>
    <row r="31" spans="1:16" x14ac:dyDescent="0.45">
      <c r="A31" s="180" t="s">
        <v>72</v>
      </c>
      <c r="B31" s="182">
        <v>0</v>
      </c>
      <c r="C31" s="182">
        <v>129209.62118686293</v>
      </c>
      <c r="D31" s="182">
        <v>0</v>
      </c>
      <c r="E31" s="182">
        <v>10494.585712556296</v>
      </c>
      <c r="F31" s="182">
        <v>139704.20689941922</v>
      </c>
      <c r="G31" s="182">
        <v>139704.20689941922</v>
      </c>
      <c r="H31" s="180"/>
      <c r="I31" s="180"/>
      <c r="J31" s="180"/>
      <c r="K31" s="180"/>
      <c r="L31" s="180"/>
      <c r="M31" s="180"/>
      <c r="N31" s="33"/>
      <c r="O31" s="33"/>
      <c r="P31" s="33"/>
    </row>
    <row r="32" spans="1:16" x14ac:dyDescent="0.45">
      <c r="A32" s="180" t="s">
        <v>73</v>
      </c>
      <c r="B32" s="182">
        <v>80110.463580346652</v>
      </c>
      <c r="C32" s="182">
        <v>57653.473099603681</v>
      </c>
      <c r="D32" s="182">
        <v>0</v>
      </c>
      <c r="E32" s="182">
        <v>0</v>
      </c>
      <c r="F32" s="182">
        <v>57653.473099603681</v>
      </c>
      <c r="G32" s="182">
        <v>-22456.99048074297</v>
      </c>
      <c r="H32" s="180"/>
      <c r="I32" s="180"/>
      <c r="J32" s="180"/>
      <c r="K32" s="180"/>
      <c r="L32" s="180"/>
      <c r="M32" s="180"/>
      <c r="N32" s="33"/>
      <c r="O32" s="33"/>
      <c r="P32" s="33"/>
    </row>
    <row r="33" spans="1:16" x14ac:dyDescent="0.45">
      <c r="A33" s="180" t="s">
        <v>24</v>
      </c>
      <c r="B33" s="182">
        <v>209467.3966165848</v>
      </c>
      <c r="C33" s="182">
        <v>209467.3966165848</v>
      </c>
      <c r="D33" s="182">
        <v>4048.57426719046</v>
      </c>
      <c r="E33" s="182">
        <v>19673.649392855157</v>
      </c>
      <c r="F33" s="182">
        <v>233189.62027663039</v>
      </c>
      <c r="G33" s="182">
        <v>23722.223660045594</v>
      </c>
      <c r="H33" s="180"/>
      <c r="I33" s="180"/>
      <c r="J33" s="180"/>
      <c r="K33" s="180"/>
      <c r="L33" s="180"/>
      <c r="M33" s="180"/>
      <c r="N33" s="33"/>
      <c r="O33" s="33"/>
      <c r="P33" s="33"/>
    </row>
    <row r="34" spans="1:16" x14ac:dyDescent="0.45">
      <c r="A34" s="180" t="s">
        <v>74</v>
      </c>
      <c r="B34" s="229">
        <v>0.61755163393287793</v>
      </c>
      <c r="C34" s="192">
        <v>0.72476159043913513</v>
      </c>
      <c r="D34" s="192">
        <v>1</v>
      </c>
      <c r="E34" s="192">
        <v>1</v>
      </c>
      <c r="F34" s="229">
        <v>0.75276140922906443</v>
      </c>
      <c r="G34" s="192"/>
      <c r="H34" s="180"/>
      <c r="I34" s="180"/>
      <c r="J34" s="180"/>
      <c r="K34" s="180"/>
      <c r="L34" s="180"/>
      <c r="M34" s="180"/>
      <c r="N34" s="33"/>
      <c r="O34" s="33"/>
      <c r="P34" s="33"/>
    </row>
    <row r="35" spans="1:16" x14ac:dyDescent="0.45">
      <c r="A35" s="180"/>
      <c r="B35" s="180"/>
      <c r="C35" s="192"/>
      <c r="D35" s="192"/>
      <c r="E35" s="192"/>
      <c r="F35" s="180"/>
      <c r="G35" s="180"/>
      <c r="H35" s="180"/>
      <c r="I35" s="180"/>
      <c r="J35" s="180"/>
      <c r="K35" s="180"/>
      <c r="L35" s="180"/>
      <c r="M35" s="180"/>
      <c r="N35" s="33"/>
      <c r="O35" s="33"/>
      <c r="P35" s="33"/>
    </row>
    <row r="36" spans="1:16" x14ac:dyDescent="0.45">
      <c r="A36" s="180"/>
      <c r="B36" s="180"/>
      <c r="C36" s="192"/>
      <c r="D36" s="192"/>
      <c r="E36" s="192"/>
      <c r="F36" s="180"/>
      <c r="G36" s="180"/>
      <c r="H36" s="180"/>
      <c r="I36" s="180"/>
      <c r="J36" s="180"/>
      <c r="K36" s="180"/>
      <c r="L36" s="180"/>
      <c r="M36" s="180"/>
      <c r="N36" s="33"/>
      <c r="O36" s="33"/>
      <c r="P36" s="33"/>
    </row>
    <row r="37" spans="1:16" x14ac:dyDescent="0.45">
      <c r="A37" s="180"/>
      <c r="B37" s="189"/>
      <c r="C37" s="192"/>
      <c r="D37" s="192"/>
      <c r="E37" s="192"/>
      <c r="F37" s="180"/>
      <c r="G37" s="180"/>
      <c r="H37" s="180"/>
      <c r="I37" s="180"/>
      <c r="J37" s="180"/>
      <c r="K37" s="180"/>
      <c r="L37" s="180"/>
      <c r="M37" s="180"/>
      <c r="N37" s="33"/>
      <c r="O37" s="33"/>
      <c r="P37" s="33"/>
    </row>
    <row r="38" spans="1:16" x14ac:dyDescent="0.45">
      <c r="A38" s="180"/>
      <c r="B38" s="180"/>
      <c r="C38" s="192"/>
      <c r="D38" s="192"/>
      <c r="E38" s="192"/>
      <c r="F38" s="180"/>
      <c r="G38" s="180"/>
      <c r="H38" s="180"/>
      <c r="I38" s="180"/>
      <c r="J38" s="180"/>
      <c r="K38" s="180"/>
      <c r="L38" s="180"/>
      <c r="M38" s="180"/>
      <c r="N38" s="33"/>
      <c r="O38" s="33"/>
      <c r="P38" s="33"/>
    </row>
    <row r="39" spans="1:16" ht="14.65" thickBot="1" x14ac:dyDescent="0.5">
      <c r="A39" s="197" t="s">
        <v>14</v>
      </c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33"/>
      <c r="O39" s="33"/>
      <c r="P39" s="33"/>
    </row>
    <row r="40" spans="1:16" x14ac:dyDescent="0.4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ht="28.5" x14ac:dyDescent="0.45">
      <c r="A41" s="230"/>
      <c r="B41" s="200" t="s">
        <v>15</v>
      </c>
      <c r="C41" s="201" t="s">
        <v>16</v>
      </c>
      <c r="D41" s="201" t="s">
        <v>17</v>
      </c>
      <c r="E41" s="201" t="s">
        <v>18</v>
      </c>
      <c r="F41" s="201" t="s">
        <v>19</v>
      </c>
      <c r="G41" s="201" t="s">
        <v>20</v>
      </c>
      <c r="H41" s="201" t="s">
        <v>21</v>
      </c>
      <c r="I41" s="201" t="s">
        <v>22</v>
      </c>
      <c r="J41" s="201" t="s">
        <v>23</v>
      </c>
      <c r="K41" s="201" t="s">
        <v>75</v>
      </c>
      <c r="L41" s="201" t="s">
        <v>24</v>
      </c>
      <c r="M41" s="180"/>
      <c r="N41" s="33"/>
      <c r="O41" s="33"/>
      <c r="P41" s="33"/>
    </row>
    <row r="42" spans="1:16" x14ac:dyDescent="0.45">
      <c r="A42" s="202" t="s">
        <v>76</v>
      </c>
      <c r="B42" s="182">
        <v>15821.327849002553</v>
      </c>
      <c r="C42" s="182">
        <v>14808.602568717764</v>
      </c>
      <c r="D42" s="182">
        <v>44228.832161407678</v>
      </c>
      <c r="E42" s="182">
        <v>31030.262775735457</v>
      </c>
      <c r="F42" s="182">
        <v>22773.828387719976</v>
      </c>
      <c r="G42" s="182">
        <v>31330.416849457906</v>
      </c>
      <c r="H42" s="182">
        <v>17298.016794090046</v>
      </c>
      <c r="I42" s="182">
        <v>4689.3846569069965</v>
      </c>
      <c r="J42" s="182">
        <v>8078.4615385358738</v>
      </c>
      <c r="K42" s="182">
        <v>43130.486695053616</v>
      </c>
      <c r="L42" s="231">
        <v>233189.62027662786</v>
      </c>
      <c r="M42" s="180"/>
      <c r="N42" s="33"/>
      <c r="O42" s="33"/>
      <c r="P42" s="33"/>
    </row>
    <row r="43" spans="1:16" x14ac:dyDescent="0.45">
      <c r="A43" s="209" t="s">
        <v>26</v>
      </c>
      <c r="B43" s="192">
        <v>6.7847478932518065E-2</v>
      </c>
      <c r="C43" s="192">
        <v>6.3504552866240876E-2</v>
      </c>
      <c r="D43" s="192">
        <v>0.18966895743015472</v>
      </c>
      <c r="E43" s="192">
        <v>0.1330687992841221</v>
      </c>
      <c r="F43" s="192">
        <v>9.7662273135059693E-2</v>
      </c>
      <c r="G43" s="192">
        <v>0.13435596666904406</v>
      </c>
      <c r="H43" s="192">
        <v>7.4180046151142709E-2</v>
      </c>
      <c r="I43" s="192">
        <v>2.0109748672961697E-2</v>
      </c>
      <c r="J43" s="192">
        <v>3.4643315294014675E-2</v>
      </c>
      <c r="K43" s="192">
        <v>0.18495886156460561</v>
      </c>
      <c r="L43" s="232">
        <v>1</v>
      </c>
      <c r="M43" s="180"/>
      <c r="N43" s="33"/>
      <c r="O43" s="33"/>
      <c r="P43" s="33"/>
    </row>
    <row r="44" spans="1:16" x14ac:dyDescent="0.45">
      <c r="A44" s="180" t="s">
        <v>77</v>
      </c>
      <c r="B44" s="182">
        <v>15820.238814014885</v>
      </c>
      <c r="C44" s="182">
        <v>14808.602568717764</v>
      </c>
      <c r="D44" s="182">
        <v>44228.832161407685</v>
      </c>
      <c r="E44" s="182">
        <v>31029.173740747789</v>
      </c>
      <c r="F44" s="182">
        <v>22771.597400411563</v>
      </c>
      <c r="G44" s="182">
        <v>31245.61710273166</v>
      </c>
      <c r="H44" s="182">
        <v>15484.773539619562</v>
      </c>
      <c r="I44" s="182"/>
      <c r="J44" s="182"/>
      <c r="K44" s="182"/>
      <c r="L44" s="231">
        <v>175388.83532765089</v>
      </c>
      <c r="M44" s="180"/>
      <c r="N44" s="33"/>
      <c r="O44" s="33"/>
      <c r="P44" s="33"/>
    </row>
    <row r="45" spans="1:16" x14ac:dyDescent="0.45">
      <c r="A45" s="180" t="s">
        <v>78</v>
      </c>
      <c r="B45" s="210">
        <v>0.99993116665060822</v>
      </c>
      <c r="C45" s="210">
        <v>1</v>
      </c>
      <c r="D45" s="210">
        <v>1</v>
      </c>
      <c r="E45" s="210">
        <v>0.99996490410037653</v>
      </c>
      <c r="F45" s="210">
        <v>0.99990203723017379</v>
      </c>
      <c r="G45" s="210">
        <v>0.99729337317362499</v>
      </c>
      <c r="H45" s="210">
        <v>0.89517623459066209</v>
      </c>
      <c r="I45" s="210">
        <v>0</v>
      </c>
      <c r="J45" s="210">
        <v>0</v>
      </c>
      <c r="K45" s="210">
        <v>0</v>
      </c>
      <c r="L45" s="233">
        <v>0.75212968364368393</v>
      </c>
      <c r="M45" s="180"/>
      <c r="N45" s="33"/>
      <c r="O45" s="33"/>
      <c r="P45" s="33"/>
    </row>
    <row r="46" spans="1:16" x14ac:dyDescent="0.45">
      <c r="A46" s="204" t="s">
        <v>27</v>
      </c>
      <c r="B46" s="205">
        <v>0</v>
      </c>
      <c r="C46" s="205">
        <v>0</v>
      </c>
      <c r="D46" s="205">
        <v>0</v>
      </c>
      <c r="E46" s="206">
        <v>0</v>
      </c>
      <c r="F46" s="204">
        <v>0</v>
      </c>
      <c r="G46" s="204">
        <v>0</v>
      </c>
      <c r="H46" s="204">
        <v>0</v>
      </c>
      <c r="I46" s="204">
        <v>0</v>
      </c>
      <c r="J46" s="204">
        <v>0</v>
      </c>
      <c r="K46" s="204">
        <v>0</v>
      </c>
      <c r="L46" s="234"/>
      <c r="M46" s="180"/>
      <c r="N46" s="33"/>
      <c r="O46" s="33"/>
      <c r="P46" s="33"/>
    </row>
    <row r="47" spans="1:16" x14ac:dyDescent="0.45">
      <c r="A47" s="180" t="s">
        <v>79</v>
      </c>
      <c r="B47" s="182">
        <v>1.0890349876699952</v>
      </c>
      <c r="C47" s="182"/>
      <c r="D47" s="182"/>
      <c r="E47" s="182">
        <v>1.0890349876699952</v>
      </c>
      <c r="F47" s="182">
        <v>2.2309873084079928</v>
      </c>
      <c r="G47" s="182">
        <v>84.799746726261773</v>
      </c>
      <c r="H47" s="182">
        <v>1813.2432544705464</v>
      </c>
      <c r="I47" s="182">
        <v>4689.3846569069965</v>
      </c>
      <c r="J47" s="182">
        <v>8078.4615385358738</v>
      </c>
      <c r="K47" s="182">
        <v>42983.174845678426</v>
      </c>
      <c r="L47" s="231">
        <v>57653.473099601848</v>
      </c>
      <c r="M47" s="180"/>
      <c r="N47" s="33"/>
      <c r="O47" s="33"/>
      <c r="P47" s="33"/>
    </row>
    <row r="48" spans="1:16" x14ac:dyDescent="0.45">
      <c r="A48" s="207" t="s">
        <v>80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  <c r="H48" s="208">
        <v>333.07790505659653</v>
      </c>
      <c r="I48" s="208">
        <v>516.47273329173026</v>
      </c>
      <c r="J48" s="208">
        <v>534.26339907648287</v>
      </c>
      <c r="K48" s="208">
        <v>540.76577737869036</v>
      </c>
      <c r="L48" s="235">
        <v>530.51004929816816</v>
      </c>
      <c r="M48" s="192"/>
      <c r="N48" s="33"/>
      <c r="O48" s="33"/>
      <c r="P48" s="33"/>
    </row>
    <row r="49" spans="1:16" x14ac:dyDescent="0.45">
      <c r="A49" s="236" t="s">
        <v>81</v>
      </c>
      <c r="B49" s="237">
        <v>0</v>
      </c>
      <c r="C49" s="237">
        <v>0</v>
      </c>
      <c r="D49" s="237">
        <v>0</v>
      </c>
      <c r="E49" s="237">
        <v>0</v>
      </c>
      <c r="F49" s="237">
        <v>0</v>
      </c>
      <c r="G49" s="237">
        <v>0</v>
      </c>
      <c r="H49" s="237">
        <v>-7.0365514995744887</v>
      </c>
      <c r="I49" s="237">
        <v>-10.910921831683016</v>
      </c>
      <c r="J49" s="237">
        <v>-11.286764642344911</v>
      </c>
      <c r="K49" s="237">
        <v>-11.424132864910666</v>
      </c>
      <c r="L49" s="235">
        <v>-11.207471964536557</v>
      </c>
      <c r="M49" s="238"/>
      <c r="N49" s="33"/>
      <c r="O49" s="33"/>
      <c r="P49" s="33"/>
    </row>
    <row r="50" spans="1:16" x14ac:dyDescent="0.45">
      <c r="A50" s="236" t="s">
        <v>82</v>
      </c>
      <c r="B50" s="227">
        <v>0</v>
      </c>
      <c r="C50" s="227">
        <v>0</v>
      </c>
      <c r="D50" s="227">
        <v>0</v>
      </c>
      <c r="E50" s="227">
        <v>0</v>
      </c>
      <c r="F50" s="227">
        <v>0</v>
      </c>
      <c r="G50" s="227">
        <v>0</v>
      </c>
      <c r="H50" s="227">
        <v>-2.068877509889766E-2</v>
      </c>
      <c r="I50" s="227">
        <v>-2.0688775098897882E-2</v>
      </c>
      <c r="J50" s="227">
        <v>-2.0688775098897438E-2</v>
      </c>
      <c r="K50" s="227">
        <v>-2.0688775098898549E-2</v>
      </c>
      <c r="L50" s="239">
        <v>-2.0688775098898327E-2</v>
      </c>
      <c r="M50" s="198"/>
      <c r="N50" s="33"/>
      <c r="O50" s="33"/>
      <c r="P50" s="33"/>
    </row>
    <row r="51" spans="1:16" x14ac:dyDescent="0.45">
      <c r="A51" s="204"/>
      <c r="B51" s="205"/>
      <c r="C51" s="205"/>
      <c r="D51" s="205"/>
      <c r="E51" s="206"/>
      <c r="F51" s="204"/>
      <c r="G51" s="204"/>
      <c r="H51" s="204"/>
      <c r="I51" s="204"/>
      <c r="J51" s="204"/>
      <c r="K51" s="204"/>
      <c r="L51" s="234"/>
      <c r="M51" s="180"/>
      <c r="N51" s="33"/>
      <c r="O51" s="33"/>
      <c r="P51" s="33"/>
    </row>
    <row r="52" spans="1:16" x14ac:dyDescent="0.45">
      <c r="A52" s="180" t="s">
        <v>83</v>
      </c>
      <c r="B52" s="182">
        <v>14766.716651242448</v>
      </c>
      <c r="C52" s="182">
        <v>14180.794324267055</v>
      </c>
      <c r="D52" s="182">
        <v>41539.045756398642</v>
      </c>
      <c r="E52" s="182">
        <v>27825.407585351844</v>
      </c>
      <c r="F52" s="182">
        <v>18795.679809463069</v>
      </c>
      <c r="G52" s="182">
        <v>22596.562772695583</v>
      </c>
      <c r="H52" s="182">
        <v>0</v>
      </c>
      <c r="I52" s="182">
        <v>0</v>
      </c>
      <c r="J52" s="182">
        <v>0</v>
      </c>
      <c r="K52" s="182">
        <v>0</v>
      </c>
      <c r="L52" s="231">
        <v>139704.20689941864</v>
      </c>
      <c r="M52" s="180"/>
      <c r="N52" s="33"/>
      <c r="O52" s="33"/>
      <c r="P52" s="33"/>
    </row>
    <row r="53" spans="1:16" x14ac:dyDescent="0.45">
      <c r="A53" s="207" t="s">
        <v>189</v>
      </c>
      <c r="B53" s="208">
        <v>572.04659205662585</v>
      </c>
      <c r="C53" s="208">
        <v>519.57925612067822</v>
      </c>
      <c r="D53" s="208">
        <v>469.87991904152193</v>
      </c>
      <c r="E53" s="208">
        <v>429.8675886366949</v>
      </c>
      <c r="F53" s="208">
        <v>390.90440915008298</v>
      </c>
      <c r="G53" s="208">
        <v>345.95367207681079</v>
      </c>
      <c r="H53" s="208">
        <v>0</v>
      </c>
      <c r="I53" s="208">
        <v>0</v>
      </c>
      <c r="J53" s="208">
        <v>0</v>
      </c>
      <c r="K53" s="208">
        <v>0</v>
      </c>
      <c r="L53" s="235">
        <v>447.08445210979232</v>
      </c>
      <c r="M53" s="180"/>
      <c r="N53" s="33"/>
      <c r="O53" s="33"/>
      <c r="P53" s="33"/>
    </row>
    <row r="54" spans="1:16" x14ac:dyDescent="0.45">
      <c r="A54" s="207" t="s">
        <v>190</v>
      </c>
      <c r="B54" s="208">
        <v>14.931829543169346</v>
      </c>
      <c r="C54" s="208">
        <v>21.356007198053671</v>
      </c>
      <c r="D54" s="208">
        <v>31.982269082398464</v>
      </c>
      <c r="E54" s="208">
        <v>54.076290406381474</v>
      </c>
      <c r="F54" s="208">
        <v>73.770078589302685</v>
      </c>
      <c r="G54" s="208">
        <v>60.943364407864109</v>
      </c>
      <c r="H54" s="208">
        <v>0</v>
      </c>
      <c r="I54" s="208">
        <v>0</v>
      </c>
      <c r="J54" s="208">
        <v>0</v>
      </c>
      <c r="K54" s="208">
        <v>0</v>
      </c>
      <c r="L54" s="235">
        <v>43.808389694318571</v>
      </c>
      <c r="M54" s="180"/>
      <c r="N54" s="33"/>
      <c r="O54" s="33"/>
      <c r="P54" s="33"/>
    </row>
    <row r="55" spans="1:16" x14ac:dyDescent="0.45">
      <c r="A55" s="207" t="s">
        <v>85</v>
      </c>
      <c r="B55" s="208">
        <v>15.533551515597507</v>
      </c>
      <c r="C55" s="208">
        <v>58.140720368018997</v>
      </c>
      <c r="D55" s="208">
        <v>79.865753043764173</v>
      </c>
      <c r="E55" s="208">
        <v>110.47501401053835</v>
      </c>
      <c r="F55" s="208">
        <v>147.69348939806716</v>
      </c>
      <c r="G55" s="208">
        <v>195.61208213747264</v>
      </c>
      <c r="H55" s="208">
        <v>0</v>
      </c>
      <c r="I55" s="208">
        <v>0</v>
      </c>
      <c r="J55" s="208">
        <v>0</v>
      </c>
      <c r="K55" s="208">
        <v>0</v>
      </c>
      <c r="L55" s="235">
        <v>104.80415134845276</v>
      </c>
      <c r="M55" s="192"/>
      <c r="N55" s="15"/>
      <c r="O55" s="15"/>
      <c r="P55" s="15"/>
    </row>
    <row r="56" spans="1:16" x14ac:dyDescent="0.45">
      <c r="A56" s="236" t="s">
        <v>86</v>
      </c>
      <c r="B56" s="237">
        <v>-15.575436397661043</v>
      </c>
      <c r="C56" s="237">
        <v>-23.035442576606453</v>
      </c>
      <c r="D56" s="237">
        <v>-34.345152827816833</v>
      </c>
      <c r="E56" s="237">
        <v>-57.552575414403947</v>
      </c>
      <c r="F56" s="237">
        <v>-78.448683137262037</v>
      </c>
      <c r="G56" s="237">
        <v>-66.363314469714979</v>
      </c>
      <c r="H56" s="237">
        <v>0</v>
      </c>
      <c r="I56" s="237">
        <v>0</v>
      </c>
      <c r="J56" s="237">
        <v>0</v>
      </c>
      <c r="K56" s="237">
        <v>0</v>
      </c>
      <c r="L56" s="235">
        <v>-46.9479548910925</v>
      </c>
      <c r="M56" s="238"/>
      <c r="N56" s="15"/>
      <c r="O56" s="15"/>
      <c r="P56" s="15"/>
    </row>
    <row r="57" spans="1:16" x14ac:dyDescent="0.45">
      <c r="A57" s="236" t="s">
        <v>87</v>
      </c>
      <c r="B57" s="227">
        <v>-0.50067319583299086</v>
      </c>
      <c r="C57" s="227">
        <v>-0.28377102022326639</v>
      </c>
      <c r="D57" s="227">
        <v>-0.30071692861305777</v>
      </c>
      <c r="E57" s="227">
        <v>-0.34251860430404246</v>
      </c>
      <c r="F57" s="227">
        <v>-0.34689983852970341</v>
      </c>
      <c r="G57" s="227">
        <v>-0.25331888157887428</v>
      </c>
      <c r="H57" s="227">
        <v>0</v>
      </c>
      <c r="I57" s="227">
        <v>0</v>
      </c>
      <c r="J57" s="227">
        <v>0</v>
      </c>
      <c r="K57" s="227">
        <v>0</v>
      </c>
      <c r="L57" s="239">
        <v>-0.30937267399098722</v>
      </c>
      <c r="M57" s="198"/>
      <c r="N57" s="15"/>
      <c r="O57" s="15"/>
      <c r="P57" s="15"/>
    </row>
    <row r="58" spans="1:16" x14ac:dyDescent="0.45">
      <c r="A58" s="236"/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39"/>
      <c r="M58" s="198"/>
      <c r="N58" s="33"/>
      <c r="O58" s="33"/>
      <c r="P58" s="33"/>
    </row>
    <row r="59" spans="1:16" x14ac:dyDescent="0.45">
      <c r="A59" s="180" t="s">
        <v>88</v>
      </c>
      <c r="B59" s="182">
        <v>1053.5221627724345</v>
      </c>
      <c r="C59" s="182">
        <v>627.80824445070664</v>
      </c>
      <c r="D59" s="182">
        <v>2689.7864050090716</v>
      </c>
      <c r="E59" s="182">
        <v>3203.7661553959429</v>
      </c>
      <c r="F59" s="182">
        <v>3975.9175909484925</v>
      </c>
      <c r="G59" s="182">
        <v>8649.054330036075</v>
      </c>
      <c r="H59" s="182">
        <v>15484.773539619566</v>
      </c>
      <c r="I59" s="182">
        <v>0</v>
      </c>
      <c r="J59" s="182">
        <v>0</v>
      </c>
      <c r="K59" s="182">
        <v>0</v>
      </c>
      <c r="L59" s="231">
        <v>35684.628428232289</v>
      </c>
      <c r="M59" s="180"/>
      <c r="N59" s="33"/>
      <c r="O59" s="33"/>
      <c r="P59" s="33"/>
    </row>
    <row r="60" spans="1:16" x14ac:dyDescent="0.45">
      <c r="A60" s="207" t="s">
        <v>89</v>
      </c>
      <c r="B60" s="208">
        <v>438.91694321041996</v>
      </c>
      <c r="C60" s="208">
        <v>478.12908211453907</v>
      </c>
      <c r="D60" s="208">
        <v>430.28447418109874</v>
      </c>
      <c r="E60" s="208">
        <v>381.09708836314087</v>
      </c>
      <c r="F60" s="208">
        <v>327.55816475572573</v>
      </c>
      <c r="G60" s="208">
        <v>246.27327945562845</v>
      </c>
      <c r="H60" s="208">
        <v>347.74723913504494</v>
      </c>
      <c r="I60" s="208">
        <v>0</v>
      </c>
      <c r="J60" s="208">
        <v>0</v>
      </c>
      <c r="K60" s="208">
        <v>0</v>
      </c>
      <c r="L60" s="235">
        <v>335.1040603925851</v>
      </c>
      <c r="M60" s="189"/>
      <c r="N60" s="33"/>
      <c r="O60" s="33"/>
      <c r="P60" s="33"/>
    </row>
    <row r="61" spans="1:16" x14ac:dyDescent="0.45">
      <c r="A61" s="207" t="s">
        <v>90</v>
      </c>
      <c r="B61" s="208">
        <v>187.70897427898095</v>
      </c>
      <c r="C61" s="208">
        <v>61.714063287162389</v>
      </c>
      <c r="D61" s="208">
        <v>69.283672607044196</v>
      </c>
      <c r="E61" s="208">
        <v>90.866755045952402</v>
      </c>
      <c r="F61" s="208">
        <v>127.96748829930499</v>
      </c>
      <c r="G61" s="208">
        <v>194.69589162059137</v>
      </c>
      <c r="H61" s="208">
        <v>269.69262970873757</v>
      </c>
      <c r="I61" s="208">
        <v>0</v>
      </c>
      <c r="J61" s="208">
        <v>0</v>
      </c>
      <c r="K61" s="208">
        <v>0</v>
      </c>
      <c r="L61" s="235">
        <v>198.4839808621758</v>
      </c>
      <c r="M61" s="189"/>
      <c r="N61" s="15"/>
      <c r="O61" s="15"/>
      <c r="P61" s="15"/>
    </row>
    <row r="62" spans="1:16" x14ac:dyDescent="0.45">
      <c r="A62" s="236" t="s">
        <v>91</v>
      </c>
      <c r="B62" s="237">
        <v>-452.15494390768299</v>
      </c>
      <c r="C62" s="237">
        <v>-489.53372360123831</v>
      </c>
      <c r="D62" s="237">
        <v>-440.83827237382002</v>
      </c>
      <c r="E62" s="237">
        <v>-391.06772237899003</v>
      </c>
      <c r="F62" s="237">
        <v>-337.18152814440282</v>
      </c>
      <c r="G62" s="237">
        <v>-255.5891248926747</v>
      </c>
      <c r="H62" s="237">
        <v>-360.79117681164178</v>
      </c>
      <c r="I62" s="237">
        <v>0</v>
      </c>
      <c r="J62" s="237">
        <v>0</v>
      </c>
      <c r="K62" s="237">
        <v>0</v>
      </c>
      <c r="L62" s="235">
        <v>-346.37655753167968</v>
      </c>
      <c r="M62" s="198"/>
      <c r="N62" s="15"/>
      <c r="O62" s="15"/>
      <c r="P62" s="15"/>
    </row>
    <row r="63" spans="1:16" x14ac:dyDescent="0.45">
      <c r="A63" s="236" t="s">
        <v>92</v>
      </c>
      <c r="B63" s="227">
        <v>-0.70664235168793876</v>
      </c>
      <c r="C63" s="227">
        <v>-0.88804660126525581</v>
      </c>
      <c r="D63" s="227">
        <v>-0.86418213666608057</v>
      </c>
      <c r="E63" s="227">
        <v>-0.81145413058748384</v>
      </c>
      <c r="F63" s="227">
        <v>-0.72488926392303443</v>
      </c>
      <c r="G63" s="227">
        <v>-0.56761632192827971</v>
      </c>
      <c r="H63" s="227">
        <v>-0.57224495392330077</v>
      </c>
      <c r="I63" s="227">
        <v>0</v>
      </c>
      <c r="J63" s="227">
        <v>0</v>
      </c>
      <c r="K63" s="227">
        <v>0</v>
      </c>
      <c r="L63" s="239">
        <v>-0.63571599175218574</v>
      </c>
      <c r="M63" s="198"/>
      <c r="N63" s="33"/>
      <c r="O63" s="33"/>
      <c r="P63" s="33"/>
    </row>
    <row r="64" spans="1:16" x14ac:dyDescent="0.45">
      <c r="A64" s="180"/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9"/>
      <c r="N64" s="33"/>
      <c r="O64" s="33"/>
      <c r="P64" s="33"/>
    </row>
    <row r="65" spans="1:16" ht="28.5" x14ac:dyDescent="0.45">
      <c r="A65" s="199" t="s">
        <v>93</v>
      </c>
      <c r="B65" s="200" t="s">
        <v>15</v>
      </c>
      <c r="C65" s="201" t="s">
        <v>16</v>
      </c>
      <c r="D65" s="201" t="s">
        <v>17</v>
      </c>
      <c r="E65" s="201" t="s">
        <v>18</v>
      </c>
      <c r="F65" s="201" t="s">
        <v>19</v>
      </c>
      <c r="G65" s="201" t="s">
        <v>20</v>
      </c>
      <c r="H65" s="201" t="s">
        <v>21</v>
      </c>
      <c r="I65" s="201" t="s">
        <v>22</v>
      </c>
      <c r="J65" s="201" t="s">
        <v>23</v>
      </c>
      <c r="K65" s="201" t="s">
        <v>75</v>
      </c>
      <c r="L65" s="201" t="s">
        <v>24</v>
      </c>
      <c r="M65" s="180"/>
      <c r="N65" s="33"/>
      <c r="O65" s="33"/>
      <c r="P65" s="33"/>
    </row>
    <row r="66" spans="1:16" x14ac:dyDescent="0.45">
      <c r="A66" s="180" t="s">
        <v>94</v>
      </c>
      <c r="B66" s="182">
        <v>2146.4037427994654</v>
      </c>
      <c r="C66" s="182">
        <v>420.64197825183322</v>
      </c>
      <c r="D66" s="182">
        <v>1636.210164404308</v>
      </c>
      <c r="E66" s="182">
        <v>2420.7812992278596</v>
      </c>
      <c r="F66" s="182">
        <v>2878.7517519773073</v>
      </c>
      <c r="G66" s="182">
        <v>3385.9962643118847</v>
      </c>
      <c r="H66" s="182">
        <v>6784.864191882114</v>
      </c>
      <c r="I66" s="182">
        <v>0</v>
      </c>
      <c r="J66" s="182">
        <v>0</v>
      </c>
      <c r="K66" s="182">
        <v>0</v>
      </c>
      <c r="L66" s="231">
        <v>19673.649392854772</v>
      </c>
      <c r="M66" s="180"/>
      <c r="N66" s="33"/>
      <c r="O66" s="33"/>
      <c r="P66" s="33"/>
    </row>
    <row r="67" spans="1:16" x14ac:dyDescent="0.45">
      <c r="A67" s="180" t="s">
        <v>95</v>
      </c>
      <c r="B67" s="203">
        <v>3.6008289475710623E-2</v>
      </c>
      <c r="C67" s="203">
        <v>4.2698307138420849E-2</v>
      </c>
      <c r="D67" s="203">
        <v>5.4516782008262654E-2</v>
      </c>
      <c r="E67" s="193">
        <v>8.1809913191090752E-2</v>
      </c>
      <c r="F67" s="193">
        <v>0.10582013735611763</v>
      </c>
      <c r="G67" s="193">
        <v>0.10290851953716722</v>
      </c>
      <c r="H67" s="193">
        <v>0.17630784884660258</v>
      </c>
      <c r="I67" s="193">
        <v>0</v>
      </c>
      <c r="J67" s="193">
        <v>0</v>
      </c>
      <c r="K67" s="193">
        <v>0</v>
      </c>
      <c r="L67" s="233">
        <v>7.0586681273266616E-2</v>
      </c>
      <c r="M67" s="180"/>
      <c r="N67" s="33"/>
      <c r="O67" s="33"/>
      <c r="P67" s="33"/>
    </row>
    <row r="68" spans="1:16" x14ac:dyDescent="0.45">
      <c r="A68" s="204" t="s">
        <v>27</v>
      </c>
      <c r="B68" s="240">
        <v>0</v>
      </c>
      <c r="C68" s="240">
        <v>0</v>
      </c>
      <c r="D68" s="240">
        <v>0</v>
      </c>
      <c r="E68" s="211">
        <v>0</v>
      </c>
      <c r="F68" s="211">
        <v>0</v>
      </c>
      <c r="G68" s="211">
        <v>0</v>
      </c>
      <c r="H68" s="204">
        <v>0</v>
      </c>
      <c r="I68" s="204">
        <v>0</v>
      </c>
      <c r="J68" s="204">
        <v>0</v>
      </c>
      <c r="K68" s="204">
        <v>0</v>
      </c>
      <c r="L68" s="234"/>
      <c r="M68" s="180"/>
      <c r="N68" s="33"/>
      <c r="O68" s="33"/>
      <c r="P68" s="33"/>
    </row>
    <row r="69" spans="1:16" x14ac:dyDescent="0.45">
      <c r="A69" s="180" t="s">
        <v>96</v>
      </c>
      <c r="B69" s="182">
        <v>182.37127059261459</v>
      </c>
      <c r="C69" s="182">
        <v>125.08095157831673</v>
      </c>
      <c r="D69" s="182">
        <v>517.89704395921456</v>
      </c>
      <c r="E69" s="182">
        <v>588.74897756227915</v>
      </c>
      <c r="F69" s="182">
        <v>614.90443989054484</v>
      </c>
      <c r="G69" s="182">
        <v>948.35232449832768</v>
      </c>
      <c r="H69" s="182">
        <v>1071.2192591091477</v>
      </c>
      <c r="I69" s="182">
        <v>0</v>
      </c>
      <c r="J69" s="182">
        <v>0</v>
      </c>
      <c r="K69" s="182">
        <v>0</v>
      </c>
      <c r="L69" s="231">
        <v>4048.5742671904454</v>
      </c>
      <c r="M69" s="180"/>
      <c r="N69" s="33"/>
      <c r="O69" s="33"/>
      <c r="P69" s="33"/>
    </row>
    <row r="70" spans="1:16" x14ac:dyDescent="0.45">
      <c r="A70" s="180" t="s">
        <v>97</v>
      </c>
      <c r="B70" s="193">
        <v>0.3041337522501148</v>
      </c>
      <c r="C70" s="193">
        <v>0.36355510688219594</v>
      </c>
      <c r="D70" s="193">
        <v>0.34874410268297362</v>
      </c>
      <c r="E70" s="193">
        <v>0.32415622221224405</v>
      </c>
      <c r="F70" s="193">
        <v>0.27677475742182006</v>
      </c>
      <c r="G70" s="193">
        <v>0.19063419618972036</v>
      </c>
      <c r="H70" s="193">
        <v>0.15164949928326971</v>
      </c>
      <c r="I70" s="193">
        <v>0</v>
      </c>
      <c r="J70" s="193">
        <v>0</v>
      </c>
      <c r="K70" s="193">
        <v>0</v>
      </c>
      <c r="L70" s="241">
        <v>0.14662903434104591</v>
      </c>
      <c r="M70" s="180"/>
      <c r="N70" s="33"/>
      <c r="O70" s="33"/>
      <c r="P70" s="33"/>
    </row>
    <row r="71" spans="1:16" ht="14.65" thickBot="1" x14ac:dyDescent="0.5">
      <c r="A71" s="13"/>
      <c r="B71" s="13"/>
      <c r="C71" s="13"/>
      <c r="D71" s="13"/>
      <c r="E71" s="13"/>
      <c r="F71" s="13"/>
      <c r="G71" s="33"/>
      <c r="H71" s="33"/>
      <c r="I71" s="33"/>
      <c r="J71" s="33"/>
      <c r="K71" s="33"/>
      <c r="L71" s="33"/>
      <c r="M71" s="33"/>
      <c r="N71" s="33"/>
      <c r="O71" s="33"/>
      <c r="P71" s="33"/>
    </row>
    <row r="72" spans="1:16" ht="14.65" thickBot="1" x14ac:dyDescent="0.5">
      <c r="A72" s="197" t="s">
        <v>40</v>
      </c>
      <c r="B72" s="197"/>
      <c r="C72" s="197"/>
      <c r="D72" s="197"/>
      <c r="E72" s="197"/>
      <c r="F72" s="197"/>
      <c r="G72" s="180"/>
      <c r="H72" s="180"/>
      <c r="I72" s="180"/>
      <c r="J72" s="180"/>
      <c r="K72" s="180"/>
      <c r="L72" s="180"/>
      <c r="M72" s="180"/>
      <c r="N72" s="33"/>
      <c r="O72" s="33"/>
      <c r="P72" s="33"/>
    </row>
    <row r="73" spans="1:16" x14ac:dyDescent="0.45">
      <c r="A73" s="45"/>
      <c r="B73" s="17"/>
      <c r="C73" s="18"/>
      <c r="D73" s="18"/>
      <c r="E73" s="18"/>
      <c r="F73" s="18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1:16" x14ac:dyDescent="0.45">
      <c r="A74" s="230"/>
      <c r="B74" s="200" t="s">
        <v>41</v>
      </c>
      <c r="C74" s="201" t="s">
        <v>42</v>
      </c>
      <c r="D74" s="201" t="s">
        <v>43</v>
      </c>
      <c r="E74" s="201" t="s">
        <v>98</v>
      </c>
      <c r="F74" s="201" t="s">
        <v>24</v>
      </c>
      <c r="G74" s="180"/>
      <c r="H74" s="180"/>
      <c r="I74" s="180"/>
      <c r="J74" s="180"/>
      <c r="K74" s="180"/>
      <c r="L74" s="180"/>
      <c r="M74" s="180"/>
      <c r="N74" s="33"/>
      <c r="O74" s="33"/>
      <c r="P74" s="33"/>
    </row>
    <row r="75" spans="1:16" x14ac:dyDescent="0.45">
      <c r="A75" s="202" t="s">
        <v>76</v>
      </c>
      <c r="B75" s="182">
        <v>15847.338165582465</v>
      </c>
      <c r="C75" s="182">
        <v>53840.624870691347</v>
      </c>
      <c r="D75" s="182">
        <v>83201.654364321119</v>
      </c>
      <c r="E75" s="182">
        <v>80300.002876031926</v>
      </c>
      <c r="F75" s="231">
        <v>233189.62027662684</v>
      </c>
      <c r="G75" s="180"/>
      <c r="H75" s="180"/>
      <c r="I75" s="180"/>
      <c r="J75" s="180"/>
      <c r="K75" s="180"/>
      <c r="L75" s="180"/>
      <c r="M75" s="180"/>
      <c r="N75" s="33"/>
      <c r="O75" s="33"/>
      <c r="P75" s="33"/>
    </row>
    <row r="76" spans="1:16" x14ac:dyDescent="0.45">
      <c r="A76" s="209" t="s">
        <v>26</v>
      </c>
      <c r="B76" s="192">
        <v>6.7959020417722518E-2</v>
      </c>
      <c r="C76" s="192">
        <v>0.23088774194500625</v>
      </c>
      <c r="D76" s="192">
        <v>0.3567982754361429</v>
      </c>
      <c r="E76" s="192">
        <v>0.34435496220098866</v>
      </c>
      <c r="F76" s="232">
        <v>1</v>
      </c>
      <c r="G76" s="180"/>
      <c r="H76" s="180"/>
      <c r="I76" s="180"/>
      <c r="J76" s="180"/>
      <c r="K76" s="180"/>
      <c r="L76" s="180"/>
      <c r="M76" s="180"/>
      <c r="N76" s="33"/>
      <c r="O76" s="33"/>
      <c r="P76" s="33"/>
    </row>
    <row r="77" spans="1:16" x14ac:dyDescent="0.45">
      <c r="A77" s="180" t="s">
        <v>77</v>
      </c>
      <c r="B77" s="182">
        <v>6028.4653427095454</v>
      </c>
      <c r="C77" s="182">
        <v>42294.283281076343</v>
      </c>
      <c r="D77" s="182">
        <v>63311.655872509531</v>
      </c>
      <c r="E77" s="182">
        <v>63754.430831354883</v>
      </c>
      <c r="F77" s="231">
        <v>175388.8353276503</v>
      </c>
      <c r="G77" s="180"/>
      <c r="H77" s="180"/>
      <c r="I77" s="180"/>
      <c r="J77" s="180"/>
      <c r="K77" s="180"/>
      <c r="L77" s="33"/>
      <c r="M77" s="33"/>
      <c r="N77" s="33"/>
      <c r="O77" s="33"/>
      <c r="P77" s="33"/>
    </row>
    <row r="78" spans="1:16" x14ac:dyDescent="0.45">
      <c r="A78" s="180" t="s">
        <v>78</v>
      </c>
      <c r="B78" s="210">
        <v>0.38040870206217198</v>
      </c>
      <c r="C78" s="210">
        <v>0.78554592155373748</v>
      </c>
      <c r="D78" s="210">
        <v>0.76094227159573391</v>
      </c>
      <c r="E78" s="210">
        <v>0.79395303297534858</v>
      </c>
      <c r="F78" s="233">
        <v>0.75212968364368471</v>
      </c>
      <c r="G78" s="192"/>
      <c r="H78" s="192"/>
      <c r="I78" s="192"/>
      <c r="J78" s="193"/>
      <c r="K78" s="193"/>
      <c r="L78" s="33"/>
      <c r="M78" s="33"/>
      <c r="N78" s="33"/>
      <c r="O78" s="33"/>
      <c r="P78" s="33"/>
    </row>
    <row r="79" spans="1:16" x14ac:dyDescent="0.45">
      <c r="A79" s="180" t="s">
        <v>79</v>
      </c>
      <c r="B79" s="182">
        <v>9743.5039697042957</v>
      </c>
      <c r="C79" s="182">
        <v>11515.508876955295</v>
      </c>
      <c r="D79" s="182">
        <v>19869.443350038397</v>
      </c>
      <c r="E79" s="182">
        <v>16525.016902903986</v>
      </c>
      <c r="F79" s="242">
        <v>57653.473099601979</v>
      </c>
      <c r="G79" s="192"/>
      <c r="H79" s="192"/>
      <c r="I79" s="192"/>
      <c r="J79" s="193"/>
      <c r="K79" s="193"/>
      <c r="L79" s="33"/>
      <c r="M79" s="33"/>
      <c r="N79" s="33"/>
      <c r="O79" s="33"/>
      <c r="P79" s="33"/>
    </row>
    <row r="80" spans="1:16" x14ac:dyDescent="0.45">
      <c r="A80" s="204" t="s">
        <v>27</v>
      </c>
      <c r="B80" s="204">
        <v>0</v>
      </c>
      <c r="C80" s="204">
        <v>0</v>
      </c>
      <c r="D80" s="204">
        <v>0</v>
      </c>
      <c r="E80" s="204">
        <v>0</v>
      </c>
      <c r="F80" s="234"/>
      <c r="G80" s="180"/>
      <c r="H80" s="180"/>
      <c r="I80" s="180"/>
      <c r="J80" s="180"/>
      <c r="K80" s="180"/>
      <c r="L80" s="33"/>
      <c r="M80" s="33"/>
      <c r="N80" s="33"/>
      <c r="O80" s="33"/>
      <c r="P80" s="33"/>
    </row>
    <row r="81" spans="1:16" x14ac:dyDescent="0.45">
      <c r="A81" s="180" t="s">
        <v>83</v>
      </c>
      <c r="B81" s="182">
        <v>2691.1767396974315</v>
      </c>
      <c r="C81" s="182">
        <v>33399.144422852863</v>
      </c>
      <c r="D81" s="182">
        <v>50918.070333189055</v>
      </c>
      <c r="E81" s="182">
        <v>52695.815403678855</v>
      </c>
      <c r="F81" s="231">
        <v>139704.2068994182</v>
      </c>
      <c r="G81" s="180"/>
      <c r="H81" s="180"/>
      <c r="I81" s="180"/>
      <c r="J81" s="180"/>
      <c r="K81" s="180"/>
      <c r="L81" s="33"/>
      <c r="M81" s="33"/>
      <c r="N81" s="33"/>
      <c r="O81" s="33"/>
      <c r="P81" s="33"/>
    </row>
    <row r="82" spans="1:16" x14ac:dyDescent="0.45">
      <c r="A82" s="207" t="s">
        <v>189</v>
      </c>
      <c r="B82" s="208">
        <v>116.78299830659523</v>
      </c>
      <c r="C82" s="208">
        <v>225.70776972405264</v>
      </c>
      <c r="D82" s="208">
        <v>348.55210447384491</v>
      </c>
      <c r="E82" s="208">
        <v>699.47201422558487</v>
      </c>
      <c r="F82" s="235">
        <v>447.08445210979357</v>
      </c>
      <c r="G82" s="180"/>
      <c r="H82" s="180"/>
      <c r="I82" s="180"/>
      <c r="J82" s="180"/>
      <c r="K82" s="180"/>
      <c r="L82" s="33"/>
      <c r="M82" s="33"/>
      <c r="N82" s="33"/>
      <c r="O82" s="33"/>
      <c r="P82" s="33"/>
    </row>
    <row r="83" spans="1:16" x14ac:dyDescent="0.45">
      <c r="A83" s="207" t="s">
        <v>190</v>
      </c>
      <c r="B83" s="208">
        <v>13.704343366400932</v>
      </c>
      <c r="C83" s="208">
        <v>42.974128448693548</v>
      </c>
      <c r="D83" s="208">
        <v>40.354753465917831</v>
      </c>
      <c r="E83" s="208">
        <v>49.211691859381602</v>
      </c>
      <c r="F83" s="235">
        <v>43.808389694318684</v>
      </c>
      <c r="G83" s="180"/>
      <c r="H83" s="180"/>
      <c r="I83" s="180"/>
      <c r="J83" s="180"/>
      <c r="K83" s="180"/>
      <c r="L83" s="15"/>
      <c r="M83" s="15"/>
      <c r="N83" s="15"/>
      <c r="O83" s="15"/>
      <c r="P83" s="15"/>
    </row>
    <row r="84" spans="1:16" x14ac:dyDescent="0.45">
      <c r="A84" s="207" t="s">
        <v>85</v>
      </c>
      <c r="B84" s="208">
        <v>118.10177465922725</v>
      </c>
      <c r="C84" s="208">
        <v>77.223852562065957</v>
      </c>
      <c r="D84" s="208">
        <v>109.3697886077022</v>
      </c>
      <c r="E84" s="208">
        <v>117.19410458783125</v>
      </c>
      <c r="F84" s="235">
        <v>104.80415134845305</v>
      </c>
      <c r="G84" s="180"/>
      <c r="H84" s="180"/>
      <c r="I84" s="180"/>
      <c r="J84" s="180"/>
      <c r="K84" s="180"/>
      <c r="L84" s="15"/>
      <c r="M84" s="15"/>
      <c r="N84" s="15"/>
      <c r="O84" s="15"/>
      <c r="P84" s="15"/>
    </row>
    <row r="85" spans="1:16" x14ac:dyDescent="0.45">
      <c r="A85" s="236" t="s">
        <v>86</v>
      </c>
      <c r="B85" s="237">
        <v>-16.488858710607648</v>
      </c>
      <c r="C85" s="237">
        <v>-45.513412113826696</v>
      </c>
      <c r="D85" s="237">
        <v>-43.517810621787092</v>
      </c>
      <c r="E85" s="237">
        <v>-52.727154574716842</v>
      </c>
      <c r="F85" s="243">
        <v>-46.9479548910925</v>
      </c>
      <c r="G85" s="198"/>
      <c r="H85" s="198"/>
      <c r="I85" s="198"/>
      <c r="J85" s="198"/>
      <c r="K85" s="198"/>
      <c r="L85" s="15"/>
      <c r="M85" s="15"/>
      <c r="N85" s="15"/>
      <c r="O85" s="15"/>
      <c r="P85" s="15"/>
    </row>
    <row r="86" spans="1:16" x14ac:dyDescent="0.45">
      <c r="A86" s="236" t="s">
        <v>87</v>
      </c>
      <c r="B86" s="227">
        <v>-0.12251119039835967</v>
      </c>
      <c r="C86" s="227">
        <v>-0.37081983400894702</v>
      </c>
      <c r="D86" s="227">
        <v>-0.28463924373922189</v>
      </c>
      <c r="E86" s="227">
        <v>-0.31030345958228622</v>
      </c>
      <c r="F86" s="239">
        <v>-0.309372673990987</v>
      </c>
      <c r="G86" s="198"/>
      <c r="H86" s="198"/>
      <c r="I86" s="198"/>
      <c r="J86" s="198"/>
      <c r="K86" s="198"/>
      <c r="L86" s="33"/>
      <c r="M86" s="33"/>
      <c r="N86" s="33"/>
      <c r="O86" s="33"/>
      <c r="P86" s="33"/>
    </row>
    <row r="87" spans="1:16" x14ac:dyDescent="0.45">
      <c r="A87" s="236"/>
      <c r="B87" s="227"/>
      <c r="C87" s="227"/>
      <c r="D87" s="227"/>
      <c r="E87" s="227"/>
      <c r="F87" s="239"/>
      <c r="G87" s="198"/>
      <c r="H87" s="198"/>
      <c r="I87" s="198"/>
      <c r="J87" s="198"/>
      <c r="K87" s="198"/>
      <c r="L87" s="33"/>
      <c r="M87" s="33"/>
      <c r="N87" s="33"/>
      <c r="O87" s="33"/>
      <c r="P87" s="33"/>
    </row>
    <row r="88" spans="1:16" x14ac:dyDescent="0.45">
      <c r="A88" s="180" t="s">
        <v>88</v>
      </c>
      <c r="B88" s="182">
        <v>3337.2886030121126</v>
      </c>
      <c r="C88" s="182">
        <v>8895.1388582235559</v>
      </c>
      <c r="D88" s="182">
        <v>12393.585539320507</v>
      </c>
      <c r="E88" s="182">
        <v>11058.615427676114</v>
      </c>
      <c r="F88" s="231">
        <v>35684.628428232289</v>
      </c>
      <c r="G88" s="180"/>
      <c r="H88" s="180"/>
      <c r="I88" s="180"/>
      <c r="J88" s="180"/>
      <c r="K88" s="180"/>
      <c r="L88" s="33"/>
      <c r="M88" s="33"/>
      <c r="N88" s="33"/>
      <c r="O88" s="33"/>
      <c r="P88" s="33"/>
    </row>
    <row r="89" spans="1:16" x14ac:dyDescent="0.45">
      <c r="A89" s="207" t="s">
        <v>89</v>
      </c>
      <c r="B89" s="208">
        <v>115.96374236983343</v>
      </c>
      <c r="C89" s="208">
        <v>177.61302990129542</v>
      </c>
      <c r="D89" s="208">
        <v>280.25718671848682</v>
      </c>
      <c r="E89" s="208">
        <v>589.3844004385254</v>
      </c>
      <c r="F89" s="235">
        <v>335.1040603925851</v>
      </c>
      <c r="G89" s="180"/>
      <c r="H89" s="180"/>
      <c r="I89" s="180"/>
      <c r="J89" s="180"/>
      <c r="K89" s="180"/>
      <c r="L89" s="15"/>
      <c r="M89" s="15"/>
      <c r="N89" s="15"/>
      <c r="O89" s="15"/>
      <c r="P89" s="15"/>
    </row>
    <row r="90" spans="1:16" x14ac:dyDescent="0.45">
      <c r="A90" s="207" t="s">
        <v>90</v>
      </c>
      <c r="B90" s="208">
        <v>157.20176753196699</v>
      </c>
      <c r="C90" s="208">
        <v>151.73267296170508</v>
      </c>
      <c r="D90" s="208">
        <v>207.87968396547885</v>
      </c>
      <c r="E90" s="208">
        <v>238.01728305345173</v>
      </c>
      <c r="F90" s="235">
        <v>198.4839808621758</v>
      </c>
      <c r="G90" s="180"/>
      <c r="H90" s="180"/>
      <c r="I90" s="180"/>
      <c r="J90" s="180"/>
      <c r="K90" s="180"/>
      <c r="L90" s="15"/>
      <c r="M90" s="15"/>
      <c r="N90" s="15"/>
      <c r="O90" s="15"/>
      <c r="P90" s="15"/>
    </row>
    <row r="91" spans="1:16" x14ac:dyDescent="0.45">
      <c r="A91" s="236" t="s">
        <v>91</v>
      </c>
      <c r="B91" s="237">
        <v>-121.73459402090539</v>
      </c>
      <c r="C91" s="237">
        <v>-184.57073548361313</v>
      </c>
      <c r="D91" s="237">
        <v>-290.56948956795082</v>
      </c>
      <c r="E91" s="237">
        <v>-606.86395842882951</v>
      </c>
      <c r="F91" s="243">
        <v>-346.37655753167957</v>
      </c>
      <c r="G91" s="237"/>
      <c r="H91" s="237"/>
      <c r="I91" s="237"/>
      <c r="J91" s="237"/>
      <c r="K91" s="237"/>
      <c r="L91" s="33"/>
      <c r="M91" s="33"/>
      <c r="N91" s="33"/>
      <c r="O91" s="33"/>
      <c r="P91" s="33"/>
    </row>
    <row r="92" spans="1:16" x14ac:dyDescent="0.45">
      <c r="A92" s="236" t="s">
        <v>92</v>
      </c>
      <c r="B92" s="227">
        <v>-0.43642425585246092</v>
      </c>
      <c r="C92" s="227">
        <v>-0.54882207806592531</v>
      </c>
      <c r="D92" s="227">
        <v>-0.58294707865226936</v>
      </c>
      <c r="E92" s="227">
        <v>-0.71828314872292798</v>
      </c>
      <c r="F92" s="239">
        <v>-0.63571599175218552</v>
      </c>
      <c r="G92" s="227"/>
      <c r="H92" s="227"/>
      <c r="I92" s="227"/>
      <c r="J92" s="227"/>
      <c r="K92" s="227"/>
      <c r="L92" s="33"/>
      <c r="M92" s="33"/>
      <c r="N92" s="33"/>
      <c r="O92" s="33"/>
      <c r="P92" s="33"/>
    </row>
    <row r="93" spans="1:16" x14ac:dyDescent="0.45">
      <c r="A93" s="180"/>
      <c r="B93" s="190"/>
      <c r="C93" s="190"/>
      <c r="D93" s="190"/>
      <c r="E93" s="186"/>
      <c r="F93" s="180"/>
      <c r="G93" s="180"/>
      <c r="H93" s="180"/>
      <c r="I93" s="180"/>
      <c r="J93" s="180"/>
      <c r="K93" s="180"/>
      <c r="L93" s="33"/>
      <c r="M93" s="33"/>
      <c r="N93" s="33"/>
      <c r="O93" s="33"/>
      <c r="P93" s="33"/>
    </row>
    <row r="94" spans="1:16" x14ac:dyDescent="0.45">
      <c r="A94" s="199" t="s">
        <v>93</v>
      </c>
      <c r="B94" s="200" t="s">
        <v>41</v>
      </c>
      <c r="C94" s="201" t="s">
        <v>42</v>
      </c>
      <c r="D94" s="201" t="s">
        <v>43</v>
      </c>
      <c r="E94" s="201" t="s">
        <v>98</v>
      </c>
      <c r="F94" s="201" t="s">
        <v>24</v>
      </c>
      <c r="G94" s="180"/>
      <c r="H94" s="180"/>
      <c r="I94" s="180"/>
      <c r="J94" s="180"/>
      <c r="K94" s="180"/>
      <c r="L94" s="33"/>
      <c r="M94" s="33"/>
      <c r="N94" s="33"/>
      <c r="O94" s="33"/>
      <c r="P94" s="33"/>
    </row>
    <row r="95" spans="1:16" x14ac:dyDescent="0.45">
      <c r="A95" s="180" t="s">
        <v>94</v>
      </c>
      <c r="B95" s="182">
        <v>210.33583170925723</v>
      </c>
      <c r="C95" s="182">
        <v>1992.3889225944463</v>
      </c>
      <c r="D95" s="182">
        <v>6560.366962283043</v>
      </c>
      <c r="E95" s="182">
        <v>10910.557676267994</v>
      </c>
      <c r="F95" s="231">
        <v>19673.649392854742</v>
      </c>
      <c r="G95" s="180"/>
      <c r="H95" s="180"/>
      <c r="I95" s="180"/>
      <c r="J95" s="180"/>
      <c r="K95" s="180"/>
      <c r="L95" s="33"/>
      <c r="M95" s="33"/>
      <c r="N95" s="33"/>
      <c r="O95" s="33"/>
      <c r="P95" s="33"/>
    </row>
    <row r="96" spans="1:16" x14ac:dyDescent="0.45">
      <c r="A96" s="180" t="s">
        <v>95</v>
      </c>
      <c r="B96" s="193">
        <v>9.8580121805131159E-3</v>
      </c>
      <c r="C96" s="193">
        <v>1.9008719439350875E-2</v>
      </c>
      <c r="D96" s="193">
        <v>6.0225288934001503E-2</v>
      </c>
      <c r="E96" s="193">
        <v>0.25004301006413271</v>
      </c>
      <c r="F96" s="233">
        <v>7.0586681273266505E-2</v>
      </c>
      <c r="G96" s="180"/>
      <c r="H96" s="180"/>
      <c r="I96" s="180"/>
      <c r="J96" s="180"/>
      <c r="K96" s="180"/>
      <c r="L96" s="33"/>
      <c r="M96" s="33"/>
      <c r="N96" s="33"/>
      <c r="O96" s="33"/>
      <c r="P96" s="33"/>
    </row>
    <row r="97" spans="1:16" x14ac:dyDescent="0.45">
      <c r="A97" s="204" t="s">
        <v>27</v>
      </c>
      <c r="B97" s="204">
        <v>0</v>
      </c>
      <c r="C97" s="204">
        <v>0</v>
      </c>
      <c r="D97" s="204">
        <v>0</v>
      </c>
      <c r="E97" s="204">
        <v>0</v>
      </c>
      <c r="F97" s="234"/>
      <c r="G97" s="180"/>
      <c r="H97" s="180"/>
      <c r="I97" s="180"/>
      <c r="J97" s="180"/>
      <c r="K97" s="180"/>
      <c r="L97" s="33"/>
      <c r="M97" s="33"/>
      <c r="N97" s="33"/>
      <c r="O97" s="33"/>
      <c r="P97" s="33"/>
    </row>
    <row r="98" spans="1:16" x14ac:dyDescent="0.45">
      <c r="A98" s="180" t="s">
        <v>96</v>
      </c>
      <c r="B98" s="182">
        <v>402.43112955451966</v>
      </c>
      <c r="C98" s="182">
        <v>1211.2990977440154</v>
      </c>
      <c r="D98" s="182">
        <v>1404.8807843576217</v>
      </c>
      <c r="E98" s="182">
        <v>1029.9632555342871</v>
      </c>
      <c r="F98" s="184">
        <v>4048.5742671904436</v>
      </c>
      <c r="G98" s="182"/>
      <c r="H98" s="185"/>
      <c r="I98" s="180"/>
      <c r="J98" s="180"/>
      <c r="K98" s="180"/>
      <c r="L98" s="33"/>
      <c r="M98" s="33"/>
      <c r="N98" s="33"/>
      <c r="O98" s="33"/>
      <c r="P98" s="33"/>
    </row>
    <row r="99" spans="1:16" x14ac:dyDescent="0.45">
      <c r="A99" s="180" t="s">
        <v>97</v>
      </c>
      <c r="B99" s="193">
        <v>0.10354986589818849</v>
      </c>
      <c r="C99" s="193">
        <v>0.15456400454410785</v>
      </c>
      <c r="D99" s="193">
        <v>0.14470518405135069</v>
      </c>
      <c r="E99" s="193">
        <v>0.16668231620699661</v>
      </c>
      <c r="F99" s="241">
        <v>0.14662903434104582</v>
      </c>
      <c r="G99" s="182"/>
      <c r="H99" s="185"/>
      <c r="I99" s="180"/>
      <c r="J99" s="180"/>
      <c r="K99" s="180"/>
      <c r="L99" s="33"/>
      <c r="M99" s="33"/>
      <c r="N99" s="33"/>
      <c r="O99" s="33"/>
      <c r="P99" s="33"/>
    </row>
    <row r="100" spans="1:16" x14ac:dyDescent="0.45">
      <c r="A100" s="180"/>
      <c r="B100" s="180"/>
      <c r="C100" s="180"/>
      <c r="D100" s="182"/>
      <c r="E100" s="182"/>
      <c r="F100" s="182"/>
      <c r="G100" s="182"/>
      <c r="H100" s="182"/>
      <c r="I100" s="182"/>
      <c r="J100" s="185"/>
      <c r="K100" s="185"/>
      <c r="L100" s="33"/>
      <c r="M100" s="33"/>
      <c r="N100" s="33"/>
      <c r="O100" s="33"/>
      <c r="P100" s="33"/>
    </row>
    <row r="101" spans="1:16" ht="14.65" thickBot="1" x14ac:dyDescent="0.5">
      <c r="A101" s="197" t="s">
        <v>99</v>
      </c>
      <c r="B101" s="197"/>
      <c r="C101" s="197"/>
      <c r="D101" s="197"/>
      <c r="E101" s="197"/>
      <c r="F101" s="197"/>
      <c r="G101" s="180"/>
      <c r="H101" s="180"/>
      <c r="I101" s="180"/>
      <c r="J101" s="180"/>
      <c r="K101" s="180"/>
      <c r="L101" s="33"/>
      <c r="M101" s="33"/>
      <c r="N101" s="33"/>
      <c r="O101" s="33"/>
      <c r="P101" s="33"/>
    </row>
    <row r="102" spans="1:16" x14ac:dyDescent="0.45">
      <c r="A102" s="212"/>
      <c r="B102" s="212"/>
      <c r="C102" s="212"/>
      <c r="D102" s="212"/>
      <c r="E102" s="212"/>
      <c r="F102" s="212"/>
      <c r="G102" s="180"/>
      <c r="H102" s="180"/>
      <c r="I102" s="180"/>
      <c r="J102" s="180"/>
      <c r="K102" s="180"/>
      <c r="L102" s="33"/>
      <c r="M102" s="33"/>
      <c r="N102" s="33"/>
      <c r="O102" s="33"/>
      <c r="P102" s="33"/>
    </row>
    <row r="103" spans="1:16" x14ac:dyDescent="0.45">
      <c r="A103" s="213" t="s">
        <v>100</v>
      </c>
      <c r="B103" s="200" t="s">
        <v>41</v>
      </c>
      <c r="C103" s="201" t="s">
        <v>42</v>
      </c>
      <c r="D103" s="201" t="s">
        <v>43</v>
      </c>
      <c r="E103" s="201" t="s">
        <v>98</v>
      </c>
      <c r="F103" s="214" t="s">
        <v>24</v>
      </c>
      <c r="G103" s="180"/>
      <c r="H103" s="180"/>
      <c r="I103" s="180"/>
      <c r="J103" s="180"/>
      <c r="K103" s="180"/>
      <c r="L103" s="33"/>
      <c r="M103" s="33"/>
      <c r="N103" s="33"/>
      <c r="O103" s="33"/>
      <c r="P103" s="33"/>
    </row>
    <row r="104" spans="1:16" x14ac:dyDescent="0.45">
      <c r="A104" s="215" t="s">
        <v>15</v>
      </c>
      <c r="B104" s="194">
        <v>305.7548475710953</v>
      </c>
      <c r="C104" s="194">
        <v>4138.3961610896386</v>
      </c>
      <c r="D104" s="194">
        <v>5792.292831486634</v>
      </c>
      <c r="E104" s="194">
        <v>5584.8840088548623</v>
      </c>
      <c r="F104" s="216">
        <v>15821.327849002229</v>
      </c>
      <c r="G104" s="180"/>
      <c r="H104" s="180"/>
      <c r="I104" s="180"/>
      <c r="J104" s="180"/>
      <c r="K104" s="180"/>
      <c r="L104" s="33"/>
      <c r="M104" s="33"/>
      <c r="N104" s="33"/>
      <c r="O104" s="33"/>
      <c r="P104" s="33"/>
    </row>
    <row r="105" spans="1:16" x14ac:dyDescent="0.45">
      <c r="A105" s="215" t="s">
        <v>16</v>
      </c>
      <c r="B105" s="194">
        <v>8.8627418337103876</v>
      </c>
      <c r="C105" s="194">
        <v>4104.8157981420727</v>
      </c>
      <c r="D105" s="194">
        <v>5807.6366926912024</v>
      </c>
      <c r="E105" s="194">
        <v>4887.2873360507101</v>
      </c>
      <c r="F105" s="216">
        <v>14808.602568717695</v>
      </c>
      <c r="G105" s="180"/>
      <c r="H105" s="180"/>
      <c r="I105" s="180"/>
      <c r="J105" s="180"/>
      <c r="K105" s="180"/>
      <c r="L105" s="33"/>
      <c r="M105" s="33"/>
      <c r="N105" s="33"/>
      <c r="O105" s="33"/>
      <c r="P105" s="33"/>
    </row>
    <row r="106" spans="1:16" x14ac:dyDescent="0.45">
      <c r="A106" s="215" t="s">
        <v>17</v>
      </c>
      <c r="B106" s="194">
        <v>60.599628877103399</v>
      </c>
      <c r="C106" s="194">
        <v>13446.122218617982</v>
      </c>
      <c r="D106" s="194">
        <v>16664.982560793149</v>
      </c>
      <c r="E106" s="194">
        <v>14057.127753119492</v>
      </c>
      <c r="F106" s="216">
        <v>44228.832161407729</v>
      </c>
      <c r="G106" s="180"/>
      <c r="H106" s="180"/>
      <c r="I106" s="180"/>
      <c r="J106" s="180"/>
      <c r="K106" s="180"/>
      <c r="L106" s="33"/>
      <c r="M106" s="33"/>
      <c r="N106" s="33"/>
      <c r="O106" s="33"/>
      <c r="P106" s="33"/>
    </row>
    <row r="107" spans="1:16" x14ac:dyDescent="0.45">
      <c r="A107" s="215" t="s">
        <v>18</v>
      </c>
      <c r="B107" s="194">
        <v>135.22881505430459</v>
      </c>
      <c r="C107" s="194">
        <v>8414.6057430862384</v>
      </c>
      <c r="D107" s="194">
        <v>11392.186188467074</v>
      </c>
      <c r="E107" s="194">
        <v>11088.242029127679</v>
      </c>
      <c r="F107" s="216">
        <v>31030.262775735297</v>
      </c>
      <c r="G107" s="180"/>
      <c r="H107" s="180"/>
      <c r="I107" s="180"/>
      <c r="J107" s="180"/>
      <c r="K107" s="180"/>
      <c r="L107" s="33"/>
      <c r="M107" s="33"/>
      <c r="N107" s="33"/>
      <c r="O107" s="33"/>
      <c r="P107" s="33"/>
    </row>
    <row r="108" spans="1:16" x14ac:dyDescent="0.45">
      <c r="A108" s="215" t="s">
        <v>19</v>
      </c>
      <c r="B108" s="194">
        <v>133.55087007534968</v>
      </c>
      <c r="C108" s="194">
        <v>5292.5834832690452</v>
      </c>
      <c r="D108" s="194">
        <v>8455.6148467369821</v>
      </c>
      <c r="E108" s="194">
        <v>8892.0791876385192</v>
      </c>
      <c r="F108" s="216">
        <v>22773.828387719896</v>
      </c>
      <c r="G108" s="180"/>
      <c r="H108" s="180"/>
      <c r="I108" s="180"/>
      <c r="J108" s="180"/>
      <c r="K108" s="180"/>
      <c r="L108" s="33"/>
      <c r="M108" s="33"/>
      <c r="N108" s="33"/>
      <c r="O108" s="33"/>
      <c r="P108" s="33"/>
    </row>
    <row r="109" spans="1:16" x14ac:dyDescent="0.45">
      <c r="A109" s="215" t="s">
        <v>20</v>
      </c>
      <c r="B109" s="194">
        <v>3918.3205513755238</v>
      </c>
      <c r="C109" s="194">
        <v>5650.2559273207798</v>
      </c>
      <c r="D109" s="194">
        <v>9968.1880226547546</v>
      </c>
      <c r="E109" s="194">
        <v>11793.65234810676</v>
      </c>
      <c r="F109" s="216">
        <v>31330.416849457819</v>
      </c>
      <c r="G109" s="180"/>
      <c r="H109" s="180"/>
      <c r="I109" s="180"/>
      <c r="J109" s="180"/>
      <c r="K109" s="33"/>
      <c r="L109" s="33"/>
      <c r="M109" s="33"/>
      <c r="N109" s="33"/>
      <c r="O109" s="33"/>
      <c r="P109" s="33"/>
    </row>
    <row r="110" spans="1:16" x14ac:dyDescent="0.45">
      <c r="A110" s="215" t="s">
        <v>21</v>
      </c>
      <c r="B110" s="194">
        <v>1856.9664661839649</v>
      </c>
      <c r="C110" s="194">
        <v>2258.1813354413603</v>
      </c>
      <c r="D110" s="194">
        <v>5731.710824007856</v>
      </c>
      <c r="E110" s="194">
        <v>7451.1581684568509</v>
      </c>
      <c r="F110" s="216">
        <v>17298.016794090032</v>
      </c>
      <c r="G110" s="180"/>
      <c r="H110" s="180"/>
      <c r="I110" s="180"/>
      <c r="J110" s="180"/>
      <c r="K110" s="33"/>
      <c r="L110" s="33"/>
      <c r="M110" s="33"/>
      <c r="N110" s="33"/>
      <c r="O110" s="33"/>
      <c r="P110" s="33"/>
    </row>
    <row r="111" spans="1:16" x14ac:dyDescent="0.45">
      <c r="A111" s="215" t="s">
        <v>22</v>
      </c>
      <c r="B111" s="194">
        <v>715.49598689918082</v>
      </c>
      <c r="C111" s="194">
        <v>928.94684448249052</v>
      </c>
      <c r="D111" s="194">
        <v>1682.5590559500943</v>
      </c>
      <c r="E111" s="194">
        <v>1362.3827695751297</v>
      </c>
      <c r="F111" s="216">
        <v>4689.3846569068955</v>
      </c>
      <c r="G111" s="180"/>
      <c r="H111" s="180"/>
      <c r="I111" s="180"/>
      <c r="J111" s="180"/>
      <c r="K111" s="33"/>
      <c r="L111" s="33"/>
      <c r="M111" s="33"/>
      <c r="N111" s="33"/>
      <c r="O111" s="33"/>
      <c r="P111" s="33"/>
    </row>
    <row r="112" spans="1:16" x14ac:dyDescent="0.45">
      <c r="A112" s="215" t="s">
        <v>101</v>
      </c>
      <c r="B112" s="194">
        <v>1234.9656760177459</v>
      </c>
      <c r="C112" s="194">
        <v>1477.8204782681441</v>
      </c>
      <c r="D112" s="194">
        <v>3040.5856855745187</v>
      </c>
      <c r="E112" s="194">
        <v>2325.0896986753633</v>
      </c>
      <c r="F112" s="216">
        <v>8078.461538535772</v>
      </c>
      <c r="G112" s="180"/>
      <c r="H112" s="180"/>
      <c r="I112" s="180"/>
      <c r="J112" s="180"/>
      <c r="K112" s="33"/>
      <c r="L112" s="33"/>
      <c r="M112" s="33"/>
      <c r="N112" s="33"/>
      <c r="O112" s="33"/>
      <c r="P112" s="33"/>
    </row>
    <row r="113" spans="1:16" ht="14.65" thickBot="1" x14ac:dyDescent="0.5">
      <c r="A113" s="217" t="s">
        <v>102</v>
      </c>
      <c r="B113" s="195">
        <v>7477.5925816944236</v>
      </c>
      <c r="C113" s="195">
        <v>8128.8968809736771</v>
      </c>
      <c r="D113" s="195">
        <v>14665.89765595877</v>
      </c>
      <c r="E113" s="195">
        <v>12858.099576426657</v>
      </c>
      <c r="F113" s="216">
        <v>43130.486695053529</v>
      </c>
      <c r="G113" s="180"/>
      <c r="H113" s="180"/>
      <c r="I113" s="180"/>
      <c r="J113" s="180"/>
      <c r="K113" s="33"/>
      <c r="L113" s="33"/>
      <c r="M113" s="33"/>
      <c r="N113" s="33"/>
      <c r="O113" s="33"/>
      <c r="P113" s="33"/>
    </row>
    <row r="114" spans="1:16" ht="14.65" thickTop="1" x14ac:dyDescent="0.45">
      <c r="A114" s="218" t="s">
        <v>24</v>
      </c>
      <c r="B114" s="219">
        <v>15847.338165582403</v>
      </c>
      <c r="C114" s="219">
        <v>53840.624870691419</v>
      </c>
      <c r="D114" s="219">
        <v>83201.654364321032</v>
      </c>
      <c r="E114" s="219">
        <v>80300.002876032013</v>
      </c>
      <c r="F114" s="219">
        <v>233189.6202766269</v>
      </c>
      <c r="G114" s="180"/>
      <c r="H114" s="180"/>
      <c r="I114" s="180"/>
      <c r="J114" s="180"/>
      <c r="K114" s="33"/>
      <c r="L114" s="33"/>
      <c r="M114" s="33"/>
      <c r="N114" s="33"/>
      <c r="O114" s="33"/>
      <c r="P114" s="33"/>
    </row>
    <row r="115" spans="1:16" x14ac:dyDescent="0.4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</row>
    <row r="116" spans="1:16" ht="14.65" thickBot="1" x14ac:dyDescent="0.5">
      <c r="A116" s="197" t="s">
        <v>103</v>
      </c>
      <c r="B116" s="197"/>
      <c r="C116" s="197"/>
      <c r="D116" s="197"/>
      <c r="E116" s="197"/>
      <c r="F116" s="197"/>
      <c r="G116" s="197"/>
      <c r="H116" s="197"/>
      <c r="I116" s="197"/>
      <c r="J116" s="197"/>
      <c r="K116" s="33"/>
      <c r="L116" s="33"/>
      <c r="M116" s="33"/>
      <c r="N116" s="33"/>
      <c r="O116" s="33"/>
      <c r="P116" s="33"/>
    </row>
    <row r="117" spans="1:16" x14ac:dyDescent="0.45">
      <c r="A117" s="180"/>
      <c r="B117" s="180"/>
      <c r="C117" s="180"/>
      <c r="D117" s="180"/>
      <c r="E117" s="180"/>
      <c r="F117" s="191"/>
      <c r="G117" s="180"/>
      <c r="H117" s="180"/>
      <c r="I117" s="180"/>
      <c r="J117" s="180"/>
      <c r="K117" s="33"/>
      <c r="L117" s="33"/>
      <c r="M117" s="33"/>
      <c r="N117" s="33"/>
      <c r="O117" s="33"/>
      <c r="P117" s="33"/>
    </row>
    <row r="118" spans="1:16" ht="85.5" x14ac:dyDescent="0.45">
      <c r="A118" s="200" t="s">
        <v>104</v>
      </c>
      <c r="B118" s="200" t="s">
        <v>105</v>
      </c>
      <c r="C118" s="201" t="s">
        <v>106</v>
      </c>
      <c r="D118" s="201" t="s">
        <v>107</v>
      </c>
      <c r="E118" s="201" t="s">
        <v>108</v>
      </c>
      <c r="F118" s="214" t="s">
        <v>109</v>
      </c>
      <c r="G118" s="200" t="s">
        <v>110</v>
      </c>
      <c r="H118" s="201" t="s">
        <v>111</v>
      </c>
      <c r="I118" s="201" t="s">
        <v>112</v>
      </c>
      <c r="J118" s="201" t="s">
        <v>113</v>
      </c>
      <c r="K118" s="33"/>
      <c r="L118" s="33"/>
      <c r="M118" s="33"/>
      <c r="N118" s="33"/>
      <c r="O118" s="33"/>
      <c r="P118" s="33"/>
    </row>
    <row r="119" spans="1:16" x14ac:dyDescent="0.45">
      <c r="A119" s="180" t="s">
        <v>114</v>
      </c>
      <c r="B119" s="182">
        <v>0</v>
      </c>
      <c r="C119" s="182">
        <v>0</v>
      </c>
      <c r="D119" s="193">
        <v>0</v>
      </c>
      <c r="E119" s="182">
        <v>0</v>
      </c>
      <c r="F119" s="182">
        <v>0</v>
      </c>
      <c r="G119" s="193">
        <v>0</v>
      </c>
      <c r="H119" s="182">
        <v>0</v>
      </c>
      <c r="I119" s="182">
        <v>0</v>
      </c>
      <c r="J119" s="193">
        <v>0</v>
      </c>
      <c r="K119" s="33"/>
      <c r="L119" s="33"/>
      <c r="M119" s="33"/>
      <c r="N119" s="33"/>
      <c r="O119" s="33"/>
      <c r="P119" s="33"/>
    </row>
    <row r="120" spans="1:16" x14ac:dyDescent="0.45">
      <c r="A120" s="180" t="s">
        <v>115</v>
      </c>
      <c r="B120" s="182">
        <v>60515.303609138726</v>
      </c>
      <c r="C120" s="182">
        <v>3380.2745105120389</v>
      </c>
      <c r="D120" s="193">
        <v>5.5858176509281633E-2</v>
      </c>
      <c r="E120" s="182">
        <v>32544.978365279221</v>
      </c>
      <c r="F120" s="182">
        <v>2445.6542618097151</v>
      </c>
      <c r="G120" s="193">
        <v>7.5146900832445296E-2</v>
      </c>
      <c r="H120" s="182">
        <v>8554.0524402102019</v>
      </c>
      <c r="I120" s="182">
        <v>1300.445362989055</v>
      </c>
      <c r="J120" s="193">
        <v>0.15202681677236698</v>
      </c>
      <c r="K120" s="33"/>
      <c r="L120" s="33"/>
      <c r="M120" s="33"/>
      <c r="N120" s="33"/>
      <c r="O120" s="33"/>
      <c r="P120" s="33"/>
    </row>
    <row r="121" spans="1:16" ht="14.65" thickBot="1" x14ac:dyDescent="0.5">
      <c r="A121" s="180" t="s">
        <v>116</v>
      </c>
      <c r="B121" s="182">
        <v>113100.6844190487</v>
      </c>
      <c r="C121" s="182">
        <v>7114.3112020438348</v>
      </c>
      <c r="D121" s="193">
        <v>6.2902459331586724E-2</v>
      </c>
      <c r="E121" s="182">
        <v>72555.202690775302</v>
      </c>
      <c r="F121" s="182">
        <v>6733.4094184891464</v>
      </c>
      <c r="G121" s="193">
        <v>9.2803950216863426E-2</v>
      </c>
      <c r="H121" s="182">
        <v>19056.947559791661</v>
      </c>
      <c r="I121" s="182">
        <v>2748.12890420141</v>
      </c>
      <c r="J121" s="193">
        <v>0.14420614296067538</v>
      </c>
      <c r="K121" s="33"/>
      <c r="L121" s="33"/>
      <c r="M121" s="33"/>
      <c r="N121" s="33"/>
      <c r="O121" s="33"/>
      <c r="P121" s="33"/>
    </row>
    <row r="122" spans="1:16" ht="14.65" thickTop="1" x14ac:dyDescent="0.45">
      <c r="A122" s="218" t="s">
        <v>24</v>
      </c>
      <c r="B122" s="219">
        <v>173615.98802818742</v>
      </c>
      <c r="C122" s="219">
        <v>10494.585712555874</v>
      </c>
      <c r="D122" s="244">
        <v>6.0447115681834702E-2</v>
      </c>
      <c r="E122" s="219">
        <v>105100.18105605453</v>
      </c>
      <c r="F122" s="219">
        <v>9179.0636802988611</v>
      </c>
      <c r="G122" s="244">
        <v>8.7336326046891052E-2</v>
      </c>
      <c r="H122" s="219">
        <v>27611.000000001863</v>
      </c>
      <c r="I122" s="219">
        <v>4048.574267190465</v>
      </c>
      <c r="J122" s="244">
        <v>0.14662903434103045</v>
      </c>
      <c r="K122" s="33"/>
      <c r="L122" s="33"/>
      <c r="M122" s="33"/>
      <c r="N122" s="33"/>
      <c r="O122" s="33"/>
      <c r="P122" s="33"/>
    </row>
    <row r="123" spans="1:16" x14ac:dyDescent="0.45">
      <c r="A123" s="180"/>
      <c r="B123" s="180"/>
      <c r="C123" s="180"/>
      <c r="D123" s="180"/>
      <c r="E123" s="180"/>
      <c r="F123" s="180"/>
      <c r="G123" s="180"/>
      <c r="H123" s="180"/>
      <c r="I123" s="182"/>
      <c r="J123" s="182"/>
      <c r="K123" s="33"/>
      <c r="L123" s="33"/>
      <c r="M123" s="33"/>
      <c r="N123" s="33"/>
      <c r="O123" s="33"/>
      <c r="P123" s="33"/>
    </row>
    <row r="124" spans="1:16" ht="85.5" x14ac:dyDescent="0.45">
      <c r="A124" s="200" t="s">
        <v>117</v>
      </c>
      <c r="B124" s="200" t="s">
        <v>105</v>
      </c>
      <c r="C124" s="201" t="s">
        <v>106</v>
      </c>
      <c r="D124" s="201" t="s">
        <v>107</v>
      </c>
      <c r="E124" s="201" t="s">
        <v>108</v>
      </c>
      <c r="F124" s="214" t="s">
        <v>109</v>
      </c>
      <c r="G124" s="200" t="s">
        <v>110</v>
      </c>
      <c r="H124" s="201" t="s">
        <v>111</v>
      </c>
      <c r="I124" s="201" t="s">
        <v>112</v>
      </c>
      <c r="J124" s="201" t="s">
        <v>113</v>
      </c>
      <c r="K124" s="33"/>
      <c r="L124" s="33"/>
      <c r="M124" s="33"/>
      <c r="N124" s="33"/>
      <c r="O124" s="33"/>
      <c r="P124" s="33"/>
    </row>
    <row r="125" spans="1:16" x14ac:dyDescent="0.45">
      <c r="A125" s="180" t="s">
        <v>118</v>
      </c>
      <c r="B125" s="182">
        <v>1358.2761551020153</v>
      </c>
      <c r="C125" s="182">
        <v>113.96134145934957</v>
      </c>
      <c r="D125" s="193">
        <v>8.3901451874335772E-2</v>
      </c>
      <c r="E125" s="182">
        <v>956.94547963992306</v>
      </c>
      <c r="F125" s="182">
        <v>83.445207154495435</v>
      </c>
      <c r="G125" s="193">
        <v>8.7199541593418653E-2</v>
      </c>
      <c r="H125" s="182">
        <v>257.10545598140936</v>
      </c>
      <c r="I125" s="182">
        <v>45.728668754713098</v>
      </c>
      <c r="J125" s="193">
        <v>0.1778595813152235</v>
      </c>
      <c r="K125" s="33"/>
      <c r="L125" s="33"/>
      <c r="M125" s="33"/>
      <c r="N125" s="33"/>
      <c r="O125" s="33"/>
      <c r="P125" s="33"/>
    </row>
    <row r="126" spans="1:16" x14ac:dyDescent="0.45">
      <c r="A126" s="180" t="s">
        <v>119</v>
      </c>
      <c r="B126" s="182">
        <v>6645.5131922373366</v>
      </c>
      <c r="C126" s="182">
        <v>269.69494060692739</v>
      </c>
      <c r="D126" s="193">
        <v>4.0583011846543268E-2</v>
      </c>
      <c r="E126" s="182">
        <v>2632.8684227789217</v>
      </c>
      <c r="F126" s="182">
        <v>139.71853811441096</v>
      </c>
      <c r="G126" s="193">
        <v>5.3067041598281545E-2</v>
      </c>
      <c r="H126" s="182">
        <v>591.44215530153349</v>
      </c>
      <c r="I126" s="182">
        <v>73.192265474956244</v>
      </c>
      <c r="J126" s="193">
        <v>0.12375219591447757</v>
      </c>
      <c r="K126" s="33"/>
      <c r="L126" s="33"/>
      <c r="M126" s="33"/>
      <c r="N126" s="33"/>
      <c r="O126" s="33"/>
      <c r="P126" s="33"/>
    </row>
    <row r="127" spans="1:16" x14ac:dyDescent="0.45">
      <c r="A127" s="180" t="s">
        <v>120</v>
      </c>
      <c r="B127" s="182">
        <v>3807.2466993337671</v>
      </c>
      <c r="C127" s="182">
        <v>187.87566029567282</v>
      </c>
      <c r="D127" s="193">
        <v>4.9346857488522959E-2</v>
      </c>
      <c r="E127" s="182">
        <v>1680.6943938103082</v>
      </c>
      <c r="F127" s="182">
        <v>83.436142388538258</v>
      </c>
      <c r="G127" s="193">
        <v>4.9643851193779426E-2</v>
      </c>
      <c r="H127" s="182">
        <v>414.50176002084055</v>
      </c>
      <c r="I127" s="182">
        <v>72.165802704674945</v>
      </c>
      <c r="J127" s="193">
        <v>0.17410252419928579</v>
      </c>
      <c r="K127" s="33"/>
      <c r="L127" s="33"/>
      <c r="M127" s="33"/>
      <c r="N127" s="33"/>
      <c r="O127" s="33"/>
      <c r="P127" s="33"/>
    </row>
    <row r="128" spans="1:16" x14ac:dyDescent="0.45">
      <c r="A128" s="180" t="s">
        <v>121</v>
      </c>
      <c r="B128" s="182">
        <v>557.80620157543399</v>
      </c>
      <c r="C128" s="182">
        <v>35.823470432445802</v>
      </c>
      <c r="D128" s="193">
        <v>6.4222072704226252E-2</v>
      </c>
      <c r="E128" s="182">
        <v>181.75263406590744</v>
      </c>
      <c r="F128" s="182">
        <v>12.045363071061601</v>
      </c>
      <c r="G128" s="193">
        <v>6.627338928520668E-2</v>
      </c>
      <c r="H128" s="182">
        <v>44.898070502560167</v>
      </c>
      <c r="I128" s="182">
        <v>6.3228903463672452</v>
      </c>
      <c r="J128" s="193">
        <v>0.14082766309538186</v>
      </c>
      <c r="K128" s="33"/>
      <c r="L128" s="33"/>
      <c r="M128" s="33"/>
      <c r="N128" s="33"/>
      <c r="O128" s="33"/>
      <c r="P128" s="33"/>
    </row>
    <row r="129" spans="1:16" x14ac:dyDescent="0.45">
      <c r="A129" s="180" t="s">
        <v>122</v>
      </c>
      <c r="B129" s="182">
        <v>7665.1964711879673</v>
      </c>
      <c r="C129" s="182">
        <v>445.87264477246742</v>
      </c>
      <c r="D129" s="193">
        <v>5.8168456144394851E-2</v>
      </c>
      <c r="E129" s="182">
        <v>2942.7572091502111</v>
      </c>
      <c r="F129" s="182">
        <v>188.51018798898758</v>
      </c>
      <c r="G129" s="193">
        <v>6.4059035316550716E-2</v>
      </c>
      <c r="H129" s="182">
        <v>744.51101905177643</v>
      </c>
      <c r="I129" s="182">
        <v>96.448743273279277</v>
      </c>
      <c r="J129" s="193">
        <v>0.12954642819943518</v>
      </c>
      <c r="K129" s="33"/>
      <c r="L129" s="33"/>
      <c r="M129" s="33"/>
      <c r="N129" s="33"/>
      <c r="O129" s="33"/>
      <c r="P129" s="33"/>
    </row>
    <row r="130" spans="1:16" x14ac:dyDescent="0.45">
      <c r="A130" s="180" t="s">
        <v>123</v>
      </c>
      <c r="B130" s="182">
        <v>2800.7353581546904</v>
      </c>
      <c r="C130" s="182">
        <v>144.60635890880044</v>
      </c>
      <c r="D130" s="193">
        <v>5.163156829072086E-2</v>
      </c>
      <c r="E130" s="182">
        <v>939.17187099472881</v>
      </c>
      <c r="F130" s="182">
        <v>71.130213409140921</v>
      </c>
      <c r="G130" s="193">
        <v>7.5737163352010306E-2</v>
      </c>
      <c r="H130" s="182">
        <v>240.84825795193257</v>
      </c>
      <c r="I130" s="182">
        <v>41.11912455050313</v>
      </c>
      <c r="J130" s="193">
        <v>0.17072626931231324</v>
      </c>
      <c r="K130" s="33"/>
      <c r="L130" s="33"/>
      <c r="M130" s="33"/>
      <c r="N130" s="33"/>
      <c r="O130" s="33"/>
      <c r="P130" s="33"/>
    </row>
    <row r="131" spans="1:16" x14ac:dyDescent="0.45">
      <c r="A131" s="180" t="s">
        <v>124</v>
      </c>
      <c r="B131" s="182">
        <v>59.730457986050681</v>
      </c>
      <c r="C131" s="182">
        <v>3.9048607786803746</v>
      </c>
      <c r="D131" s="193">
        <v>6.5374700116853396E-2</v>
      </c>
      <c r="E131" s="182">
        <v>49.560265869450518</v>
      </c>
      <c r="F131" s="182">
        <v>2.9252043121998823</v>
      </c>
      <c r="G131" s="193">
        <v>5.9023176346658983E-2</v>
      </c>
      <c r="H131" s="182">
        <v>12.196293449299459</v>
      </c>
      <c r="I131" s="182">
        <v>1.6138262154476859</v>
      </c>
      <c r="J131" s="193">
        <v>0.13232103853161897</v>
      </c>
      <c r="K131" s="33"/>
      <c r="L131" s="33"/>
      <c r="M131" s="33"/>
      <c r="N131" s="33"/>
      <c r="O131" s="33"/>
      <c r="P131" s="33"/>
    </row>
    <row r="132" spans="1:16" x14ac:dyDescent="0.45">
      <c r="A132" s="180" t="s">
        <v>125</v>
      </c>
      <c r="B132" s="182">
        <v>151.18058491398187</v>
      </c>
      <c r="C132" s="182">
        <v>8.1345366938607793</v>
      </c>
      <c r="D132" s="193">
        <v>5.3806755004216548E-2</v>
      </c>
      <c r="E132" s="182">
        <v>144.21669671378268</v>
      </c>
      <c r="F132" s="182">
        <v>9.4806139142515988</v>
      </c>
      <c r="G132" s="193">
        <v>6.5738670558147264E-2</v>
      </c>
      <c r="H132" s="182">
        <v>34.330287685137321</v>
      </c>
      <c r="I132" s="182">
        <v>7.472834732615814</v>
      </c>
      <c r="J132" s="193">
        <v>0.21767469009154394</v>
      </c>
      <c r="K132" s="33"/>
      <c r="L132" s="33"/>
      <c r="M132" s="33"/>
      <c r="N132" s="33"/>
      <c r="O132" s="33"/>
      <c r="P132" s="33"/>
    </row>
    <row r="133" spans="1:16" x14ac:dyDescent="0.45">
      <c r="A133" s="180" t="s">
        <v>126</v>
      </c>
      <c r="B133" s="182">
        <v>654.75945464121673</v>
      </c>
      <c r="C133" s="182">
        <v>47.360726334739276</v>
      </c>
      <c r="D133" s="193">
        <v>7.2333016345202908E-2</v>
      </c>
      <c r="E133" s="182">
        <v>766.2215828954387</v>
      </c>
      <c r="F133" s="182">
        <v>69.766931331481956</v>
      </c>
      <c r="G133" s="193">
        <v>9.1053205611675653E-2</v>
      </c>
      <c r="H133" s="182">
        <v>177.86139376074883</v>
      </c>
      <c r="I133" s="182">
        <v>27.532550349854095</v>
      </c>
      <c r="J133" s="193">
        <v>0.15479778814108275</v>
      </c>
      <c r="K133" s="33"/>
      <c r="L133" s="33"/>
      <c r="M133" s="33"/>
      <c r="N133" s="33"/>
      <c r="O133" s="33"/>
      <c r="P133" s="33"/>
    </row>
    <row r="134" spans="1:16" x14ac:dyDescent="0.45">
      <c r="A134" s="180" t="s">
        <v>127</v>
      </c>
      <c r="B134" s="182">
        <v>2827.9327339485731</v>
      </c>
      <c r="C134" s="182">
        <v>178.20325817706754</v>
      </c>
      <c r="D134" s="193">
        <v>6.3015380824934505E-2</v>
      </c>
      <c r="E134" s="182">
        <v>1696.291859250802</v>
      </c>
      <c r="F134" s="182">
        <v>105.45759928775523</v>
      </c>
      <c r="G134" s="193">
        <v>6.2169489709354903E-2</v>
      </c>
      <c r="H134" s="182">
        <v>362.43303634411353</v>
      </c>
      <c r="I134" s="182">
        <v>37.879621021528266</v>
      </c>
      <c r="J134" s="193">
        <v>0.10451481300828025</v>
      </c>
      <c r="K134" s="33"/>
      <c r="L134" s="33"/>
      <c r="M134" s="33"/>
      <c r="N134" s="33"/>
      <c r="O134" s="33"/>
      <c r="P134" s="33"/>
    </row>
    <row r="135" spans="1:16" x14ac:dyDescent="0.45">
      <c r="A135" s="180" t="s">
        <v>128</v>
      </c>
      <c r="B135" s="182">
        <v>161.28549924903652</v>
      </c>
      <c r="C135" s="182">
        <v>7.8207964456383552</v>
      </c>
      <c r="D135" s="193">
        <v>4.8490388051330505E-2</v>
      </c>
      <c r="E135" s="182">
        <v>52.180048622567291</v>
      </c>
      <c r="F135" s="182">
        <v>4.0119122258128117</v>
      </c>
      <c r="G135" s="193">
        <v>7.6885942648924718E-2</v>
      </c>
      <c r="H135" s="182">
        <v>20.112332266845179</v>
      </c>
      <c r="I135" s="182">
        <v>3.0442450876667566</v>
      </c>
      <c r="J135" s="193">
        <v>0.15136211192598187</v>
      </c>
      <c r="K135" s="33"/>
      <c r="L135" s="33"/>
      <c r="M135" s="33"/>
      <c r="N135" s="33"/>
      <c r="O135" s="33"/>
      <c r="P135" s="33"/>
    </row>
    <row r="136" spans="1:16" x14ac:dyDescent="0.45">
      <c r="A136" s="180" t="s">
        <v>129</v>
      </c>
      <c r="B136" s="182">
        <v>7836.6486925997988</v>
      </c>
      <c r="C136" s="182">
        <v>327.68394763460191</v>
      </c>
      <c r="D136" s="193">
        <v>4.1814295943116107E-2</v>
      </c>
      <c r="E136" s="182">
        <v>737.9562030104828</v>
      </c>
      <c r="F136" s="182">
        <v>47.202051185393195</v>
      </c>
      <c r="G136" s="193">
        <v>6.3963214880277494E-2</v>
      </c>
      <c r="H136" s="182">
        <v>219.87711187754658</v>
      </c>
      <c r="I136" s="182">
        <v>38.803528793662188</v>
      </c>
      <c r="J136" s="193">
        <v>0.17647825397703309</v>
      </c>
      <c r="K136" s="33"/>
      <c r="L136" s="33"/>
      <c r="M136" s="33"/>
      <c r="N136" s="33"/>
      <c r="O136" s="33"/>
      <c r="P136" s="33"/>
    </row>
    <row r="137" spans="1:16" x14ac:dyDescent="0.45">
      <c r="A137" s="180" t="s">
        <v>130</v>
      </c>
      <c r="B137" s="182">
        <v>10182.011798729856</v>
      </c>
      <c r="C137" s="182">
        <v>393.65248881412145</v>
      </c>
      <c r="D137" s="193">
        <v>3.8661562822312499E-2</v>
      </c>
      <c r="E137" s="182">
        <v>2776.0483661160988</v>
      </c>
      <c r="F137" s="182">
        <v>142.7874602749327</v>
      </c>
      <c r="G137" s="193">
        <v>5.143550883974804E-2</v>
      </c>
      <c r="H137" s="182">
        <v>715.80540919148893</v>
      </c>
      <c r="I137" s="182">
        <v>106.96397548443812</v>
      </c>
      <c r="J137" s="193">
        <v>0.14943163897749145</v>
      </c>
      <c r="K137" s="33"/>
      <c r="L137" s="33"/>
      <c r="M137" s="33"/>
      <c r="N137" s="33"/>
      <c r="O137" s="33"/>
      <c r="P137" s="33"/>
    </row>
    <row r="138" spans="1:16" x14ac:dyDescent="0.45">
      <c r="A138" s="180" t="s">
        <v>131</v>
      </c>
      <c r="B138" s="182">
        <v>70.726212482649018</v>
      </c>
      <c r="C138" s="182">
        <v>3.4986273795308382</v>
      </c>
      <c r="D138" s="193">
        <v>4.9467195495434491E-2</v>
      </c>
      <c r="E138" s="182">
        <v>13.437668690410016</v>
      </c>
      <c r="F138" s="182">
        <v>0.28222825623927938</v>
      </c>
      <c r="G138" s="193">
        <v>2.1002769359888714E-2</v>
      </c>
      <c r="H138" s="182">
        <v>5.063680660464569</v>
      </c>
      <c r="I138" s="182">
        <v>0.83428840313243924</v>
      </c>
      <c r="J138" s="193">
        <v>0.16475928461410858</v>
      </c>
      <c r="K138" s="33"/>
      <c r="L138" s="33"/>
      <c r="M138" s="33"/>
      <c r="N138" s="33"/>
      <c r="O138" s="33"/>
      <c r="P138" s="33"/>
    </row>
    <row r="139" spans="1:16" x14ac:dyDescent="0.45">
      <c r="A139" s="180" t="s">
        <v>132</v>
      </c>
      <c r="B139" s="182">
        <v>507.96944787273759</v>
      </c>
      <c r="C139" s="182">
        <v>23.72808872856622</v>
      </c>
      <c r="D139" s="193">
        <v>4.6711645410829623E-2</v>
      </c>
      <c r="E139" s="182">
        <v>301.51136910863897</v>
      </c>
      <c r="F139" s="182">
        <v>12.075756442806432</v>
      </c>
      <c r="G139" s="193">
        <v>4.0050749921988378E-2</v>
      </c>
      <c r="H139" s="182">
        <v>68.454595013701663</v>
      </c>
      <c r="I139" s="182">
        <v>6.7769991031375767</v>
      </c>
      <c r="J139" s="193">
        <v>9.8999915225283466E-2</v>
      </c>
      <c r="K139" s="33"/>
      <c r="L139" s="33"/>
      <c r="M139" s="33"/>
      <c r="N139" s="33"/>
      <c r="O139" s="33"/>
      <c r="P139" s="33"/>
    </row>
    <row r="140" spans="1:16" x14ac:dyDescent="0.45">
      <c r="A140" s="180" t="s">
        <v>133</v>
      </c>
      <c r="B140" s="182">
        <v>42015.189098448725</v>
      </c>
      <c r="C140" s="182">
        <v>2490.5228268302553</v>
      </c>
      <c r="D140" s="193">
        <v>5.9276725400296007E-2</v>
      </c>
      <c r="E140" s="182">
        <v>25591.402671843174</v>
      </c>
      <c r="F140" s="182">
        <v>2429.4512710861045</v>
      </c>
      <c r="G140" s="193">
        <v>9.4932321695641059E-2</v>
      </c>
      <c r="H140" s="182">
        <v>6737.1297962393219</v>
      </c>
      <c r="I140" s="182">
        <v>955.67221425301238</v>
      </c>
      <c r="J140" s="193">
        <v>0.14185153665682237</v>
      </c>
      <c r="K140" s="33"/>
      <c r="L140" s="33"/>
      <c r="M140" s="33"/>
      <c r="N140" s="33"/>
      <c r="O140" s="33"/>
      <c r="P140" s="33"/>
    </row>
    <row r="141" spans="1:16" x14ac:dyDescent="0.45">
      <c r="A141" s="180" t="s">
        <v>134</v>
      </c>
      <c r="B141" s="182">
        <v>9014.3019909733284</v>
      </c>
      <c r="C141" s="182">
        <v>408.21654181303842</v>
      </c>
      <c r="D141" s="193">
        <v>4.5285430000216891E-2</v>
      </c>
      <c r="E141" s="182">
        <v>1942.1803247395737</v>
      </c>
      <c r="F141" s="182">
        <v>90.957294717151626</v>
      </c>
      <c r="G141" s="193">
        <v>4.6832569333822315E-2</v>
      </c>
      <c r="H141" s="182">
        <v>435.35455347116317</v>
      </c>
      <c r="I141" s="182">
        <v>59.223531718831225</v>
      </c>
      <c r="J141" s="193">
        <v>0.13603517235924362</v>
      </c>
      <c r="K141" s="33"/>
      <c r="L141" s="33"/>
      <c r="M141" s="33"/>
      <c r="N141" s="33"/>
      <c r="O141" s="33"/>
      <c r="P141" s="33"/>
    </row>
    <row r="142" spans="1:16" ht="14.65" thickBot="1" x14ac:dyDescent="0.5">
      <c r="A142" s="180" t="s">
        <v>135</v>
      </c>
      <c r="B142" s="182">
        <v>77299.477978751805</v>
      </c>
      <c r="C142" s="182">
        <v>5404.0245964501055</v>
      </c>
      <c r="D142" s="193">
        <v>6.9910234037228194E-2</v>
      </c>
      <c r="E142" s="182">
        <v>61694.983988754961</v>
      </c>
      <c r="F142" s="182">
        <v>5686.379705138077</v>
      </c>
      <c r="G142" s="193">
        <v>9.2169238688424387E-2</v>
      </c>
      <c r="H142" s="182">
        <v>16529.074791231498</v>
      </c>
      <c r="I142" s="182">
        <v>2467.7791569226374</v>
      </c>
      <c r="J142" s="193">
        <v>0.14929929158719571</v>
      </c>
      <c r="K142" s="33"/>
      <c r="L142" s="33"/>
      <c r="M142" s="33"/>
      <c r="N142" s="33"/>
      <c r="O142" s="33"/>
      <c r="P142" s="33"/>
    </row>
    <row r="143" spans="1:16" ht="14.65" thickTop="1" x14ac:dyDescent="0.45">
      <c r="A143" s="218" t="s">
        <v>24</v>
      </c>
      <c r="B143" s="219">
        <v>173615.98802818899</v>
      </c>
      <c r="C143" s="219">
        <v>10494.585712555869</v>
      </c>
      <c r="D143" s="244">
        <v>6.0447115681834127E-2</v>
      </c>
      <c r="E143" s="219">
        <v>105100.18105605539</v>
      </c>
      <c r="F143" s="219">
        <v>9179.0636802988411</v>
      </c>
      <c r="G143" s="244">
        <v>8.733632604689015E-2</v>
      </c>
      <c r="H143" s="219">
        <v>27611.000000001382</v>
      </c>
      <c r="I143" s="219">
        <v>4048.5742671904582</v>
      </c>
      <c r="J143" s="244">
        <v>0.14662903434103275</v>
      </c>
      <c r="K143" s="33"/>
      <c r="L143" s="33"/>
      <c r="M143" s="33"/>
      <c r="N143" s="33"/>
      <c r="O143" s="33"/>
      <c r="P143" s="33"/>
    </row>
    <row r="144" spans="1:16" x14ac:dyDescent="0.4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</row>
    <row r="145" spans="1:16" x14ac:dyDescent="0.4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</row>
    <row r="146" spans="1:16" x14ac:dyDescent="0.4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</row>
    <row r="147" spans="1:16" x14ac:dyDescent="0.4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</row>
    <row r="148" spans="1:16" x14ac:dyDescent="0.4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</row>
    <row r="149" spans="1:16" x14ac:dyDescent="0.4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</row>
  </sheetData>
  <sheetProtection algorithmName="SHA-512" hashValue="nPJv81U3ZWVq6YHylnasDO0eGm4ZUeOGRqjDZhAsLtputqR6ikH2jZ4kT2OMPoQn/AYPtA7/qlyxd8x8fSdD1A==" saltValue="rohCQ/OvQLSaXZ+PMYrD5A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533A-0855-46F7-A27F-E0C5DC38AC49}">
  <sheetPr>
    <tabColor theme="4" tint="-0.249977111117893"/>
  </sheetPr>
  <dimension ref="A1:M143"/>
  <sheetViews>
    <sheetView topLeftCell="A40" workbookViewId="0">
      <selection activeCell="D12" sqref="D12"/>
    </sheetView>
  </sheetViews>
  <sheetFormatPr defaultRowHeight="14.25" x14ac:dyDescent="0.45"/>
  <cols>
    <col min="1" max="1" width="58.33203125" customWidth="1"/>
    <col min="2" max="2" width="15.06640625" customWidth="1"/>
    <col min="3" max="3" width="14" customWidth="1"/>
    <col min="4" max="5" width="12.796875" customWidth="1"/>
    <col min="6" max="6" width="16.265625" customWidth="1"/>
    <col min="8" max="8" width="12" customWidth="1"/>
    <col min="9" max="9" width="12.9296875" customWidth="1"/>
  </cols>
  <sheetData>
    <row r="1" spans="1:13" s="106" customFormat="1" ht="14.65" thickBot="1" x14ac:dyDescent="0.5">
      <c r="B1" s="124" t="s">
        <v>140</v>
      </c>
      <c r="C1" s="125"/>
      <c r="D1" s="125"/>
      <c r="E1" s="126" t="s">
        <v>141</v>
      </c>
      <c r="F1" s="127"/>
    </row>
    <row r="2" spans="1:13" s="106" customFormat="1" ht="43.15" thickBot="1" x14ac:dyDescent="0.5">
      <c r="B2" s="128" t="s">
        <v>142</v>
      </c>
      <c r="C2" s="128" t="s">
        <v>143</v>
      </c>
      <c r="D2" s="128" t="s">
        <v>144</v>
      </c>
      <c r="E2" s="128" t="s">
        <v>145</v>
      </c>
      <c r="F2" s="129" t="s">
        <v>146</v>
      </c>
    </row>
    <row r="3" spans="1:13" s="106" customFormat="1" x14ac:dyDescent="0.45">
      <c r="B3" s="142" t="s">
        <v>147</v>
      </c>
      <c r="C3" s="142">
        <v>1.39</v>
      </c>
      <c r="D3" s="146">
        <v>2.06E-2</v>
      </c>
      <c r="E3" s="147">
        <v>0</v>
      </c>
      <c r="F3" s="148">
        <f>IFERROR(E3-D3,"N/A")</f>
        <v>-2.06E-2</v>
      </c>
    </row>
    <row r="4" spans="1:13" s="106" customFormat="1" x14ac:dyDescent="0.45">
      <c r="B4" s="142" t="s">
        <v>148</v>
      </c>
      <c r="C4" s="142">
        <v>1.5</v>
      </c>
      <c r="D4" s="146">
        <v>4.1200000000000001E-2</v>
      </c>
      <c r="E4" s="147">
        <v>0.02</v>
      </c>
      <c r="F4" s="148">
        <f t="shared" ref="F4:F11" si="0">IFERROR(E4-D4,"N/A")</f>
        <v>-2.12E-2</v>
      </c>
    </row>
    <row r="5" spans="1:13" s="106" customFormat="1" x14ac:dyDescent="0.45">
      <c r="B5" s="142" t="s">
        <v>149</v>
      </c>
      <c r="C5" s="142">
        <v>2</v>
      </c>
      <c r="D5" s="146">
        <v>6.4899999999999999E-2</v>
      </c>
      <c r="E5" s="147">
        <v>3.5000000000000003E-2</v>
      </c>
      <c r="F5" s="148">
        <f t="shared" si="0"/>
        <v>-2.9899999999999996E-2</v>
      </c>
    </row>
    <row r="6" spans="1:13" s="106" customFormat="1" x14ac:dyDescent="0.45">
      <c r="B6" s="142" t="s">
        <v>150</v>
      </c>
      <c r="C6" s="142">
        <v>2.5</v>
      </c>
      <c r="D6" s="146">
        <v>8.2900000000000001E-2</v>
      </c>
      <c r="E6" s="147">
        <v>4.4999999999999998E-2</v>
      </c>
      <c r="F6" s="148">
        <f t="shared" si="0"/>
        <v>-3.7900000000000003E-2</v>
      </c>
    </row>
    <row r="7" spans="1:13" s="106" customFormat="1" x14ac:dyDescent="0.45">
      <c r="B7" s="130" t="s">
        <v>151</v>
      </c>
      <c r="C7" s="130">
        <v>3</v>
      </c>
      <c r="D7" s="131">
        <v>9.7799999999999998E-2</v>
      </c>
      <c r="E7" s="132">
        <f>D7</f>
        <v>9.7799999999999998E-2</v>
      </c>
      <c r="F7" s="133">
        <f t="shared" si="0"/>
        <v>0</v>
      </c>
    </row>
    <row r="8" spans="1:13" s="106" customFormat="1" x14ac:dyDescent="0.45">
      <c r="B8" s="130" t="s">
        <v>152</v>
      </c>
      <c r="C8" s="130">
        <v>4</v>
      </c>
      <c r="D8" s="131">
        <v>9.7799999999999998E-2</v>
      </c>
      <c r="E8" s="132">
        <f>D8</f>
        <v>9.7799999999999998E-2</v>
      </c>
      <c r="F8" s="134">
        <f t="shared" si="0"/>
        <v>0</v>
      </c>
    </row>
    <row r="9" spans="1:13" s="106" customFormat="1" x14ac:dyDescent="0.45">
      <c r="B9" s="130" t="s">
        <v>153</v>
      </c>
      <c r="C9" s="130">
        <v>5</v>
      </c>
      <c r="D9" s="135" t="s">
        <v>154</v>
      </c>
      <c r="E9" s="136" t="s">
        <v>154</v>
      </c>
      <c r="F9" s="134" t="str">
        <f t="shared" si="0"/>
        <v>N/A</v>
      </c>
    </row>
    <row r="10" spans="1:13" s="106" customFormat="1" x14ac:dyDescent="0.45">
      <c r="B10" s="130" t="s">
        <v>155</v>
      </c>
      <c r="C10" s="130">
        <v>6</v>
      </c>
      <c r="D10" s="135" t="s">
        <v>154</v>
      </c>
      <c r="E10" s="136" t="s">
        <v>154</v>
      </c>
      <c r="F10" s="134" t="str">
        <f t="shared" si="0"/>
        <v>N/A</v>
      </c>
    </row>
    <row r="11" spans="1:13" s="106" customFormat="1" ht="14.65" thickBot="1" x14ac:dyDescent="0.5">
      <c r="B11" s="137" t="s">
        <v>156</v>
      </c>
      <c r="C11" s="137" t="s">
        <v>156</v>
      </c>
      <c r="D11" s="138" t="s">
        <v>154</v>
      </c>
      <c r="E11" s="139" t="s">
        <v>154</v>
      </c>
      <c r="F11" s="140" t="str">
        <f t="shared" si="0"/>
        <v>N/A</v>
      </c>
    </row>
    <row r="12" spans="1:13" s="106" customFormat="1" x14ac:dyDescent="0.45"/>
    <row r="13" spans="1:13" ht="15.75" x14ac:dyDescent="0.5">
      <c r="A13" s="252" t="s">
        <v>8</v>
      </c>
      <c r="B13" s="252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</row>
    <row r="14" spans="1:13" x14ac:dyDescent="0.45">
      <c r="A14" s="246" t="s">
        <v>9</v>
      </c>
      <c r="B14" s="248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</row>
    <row r="15" spans="1:13" x14ac:dyDescent="0.45">
      <c r="A15" s="248" t="s">
        <v>10</v>
      </c>
      <c r="B15" s="253" t="s">
        <v>136</v>
      </c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</row>
    <row r="16" spans="1:13" x14ac:dyDescent="0.45">
      <c r="A16" s="245"/>
      <c r="B16" s="245"/>
      <c r="C16" s="245"/>
      <c r="D16" s="261"/>
      <c r="E16" s="245"/>
      <c r="F16" s="245"/>
      <c r="G16" s="245"/>
      <c r="H16" s="245"/>
      <c r="I16" s="245"/>
      <c r="J16" s="245"/>
      <c r="K16" s="245"/>
      <c r="L16" s="245"/>
      <c r="M16" s="245"/>
    </row>
    <row r="17" spans="1:13" ht="14.65" thickBot="1" x14ac:dyDescent="0.5">
      <c r="A17" s="262" t="s">
        <v>12</v>
      </c>
      <c r="B17" s="262"/>
      <c r="C17" s="262"/>
      <c r="D17" s="262"/>
      <c r="E17" s="262"/>
      <c r="F17" s="262"/>
      <c r="G17" s="262"/>
      <c r="H17" s="262"/>
      <c r="I17" s="262"/>
      <c r="J17" s="285"/>
      <c r="K17" s="285"/>
      <c r="L17" s="262"/>
      <c r="M17" s="262"/>
    </row>
    <row r="19" spans="1:13" x14ac:dyDescent="0.45">
      <c r="A19" s="286">
        <v>79032000</v>
      </c>
      <c r="B19" s="245" t="s">
        <v>58</v>
      </c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</row>
    <row r="20" spans="1:13" x14ac:dyDescent="0.45">
      <c r="A20" s="287" t="s">
        <v>191</v>
      </c>
      <c r="B20" s="245" t="s">
        <v>192</v>
      </c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</row>
    <row r="21" spans="1:13" x14ac:dyDescent="0.45">
      <c r="A21" s="288">
        <v>6624.0371846834423</v>
      </c>
      <c r="B21" s="245" t="s">
        <v>59</v>
      </c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</row>
    <row r="22" spans="1:13" x14ac:dyDescent="0.45">
      <c r="A22" s="289">
        <v>105886.84728488837</v>
      </c>
      <c r="B22" s="245" t="s">
        <v>60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</row>
    <row r="23" spans="1:13" x14ac:dyDescent="0.45">
      <c r="A23" s="290">
        <v>746.38408369749732</v>
      </c>
      <c r="B23" s="291" t="s">
        <v>61</v>
      </c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</row>
    <row r="24" spans="1:13" x14ac:dyDescent="0.45">
      <c r="A24" s="261">
        <v>0.93358934589773634</v>
      </c>
      <c r="B24" s="263" t="s">
        <v>62</v>
      </c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</row>
    <row r="25" spans="1:13" x14ac:dyDescent="0.45">
      <c r="A25" s="292">
        <v>-7.3388271589215348E-3</v>
      </c>
      <c r="B25" s="245" t="s">
        <v>63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</row>
    <row r="26" spans="1:13" x14ac:dyDescent="0.45">
      <c r="A26" s="292"/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</row>
    <row r="28" spans="1:13" ht="42.75" x14ac:dyDescent="0.45">
      <c r="A28" s="266" t="s">
        <v>64</v>
      </c>
      <c r="B28" s="266" t="s">
        <v>11</v>
      </c>
      <c r="C28" s="266" t="s">
        <v>65</v>
      </c>
      <c r="D28" s="266" t="s">
        <v>66</v>
      </c>
      <c r="E28" s="266" t="s">
        <v>67</v>
      </c>
      <c r="F28" s="266" t="s">
        <v>68</v>
      </c>
      <c r="G28" s="266" t="s">
        <v>69</v>
      </c>
      <c r="H28" s="245"/>
      <c r="I28" s="245"/>
      <c r="J28" s="245"/>
      <c r="K28" s="245"/>
      <c r="L28" s="245"/>
      <c r="M28" s="245"/>
    </row>
    <row r="29" spans="1:13" x14ac:dyDescent="0.45">
      <c r="A29" s="245" t="s">
        <v>70</v>
      </c>
      <c r="B29" s="247">
        <v>129356.93303623814</v>
      </c>
      <c r="C29" s="247">
        <v>36926.170243383887</v>
      </c>
      <c r="D29" s="247">
        <v>0</v>
      </c>
      <c r="E29" s="247">
        <v>0</v>
      </c>
      <c r="F29" s="247">
        <v>36926.170243383887</v>
      </c>
      <c r="G29" s="247">
        <v>-92430.76279285425</v>
      </c>
      <c r="H29" s="245"/>
      <c r="I29" s="245"/>
      <c r="J29" s="245"/>
      <c r="K29" s="245"/>
      <c r="L29" s="245"/>
      <c r="M29" s="245"/>
    </row>
    <row r="30" spans="1:13" x14ac:dyDescent="0.45">
      <c r="A30" s="245" t="s">
        <v>71</v>
      </c>
      <c r="B30" s="247">
        <v>0</v>
      </c>
      <c r="C30" s="293">
        <v>5417.9490636582259</v>
      </c>
      <c r="D30" s="247">
        <v>1414.0982436924255</v>
      </c>
      <c r="E30" s="247">
        <v>742.83566027750078</v>
      </c>
      <c r="F30" s="247">
        <v>7574.8829676281521</v>
      </c>
      <c r="G30" s="247">
        <v>7574.8829676281521</v>
      </c>
      <c r="H30" s="245"/>
      <c r="I30" s="245"/>
      <c r="J30" s="245"/>
      <c r="K30" s="245"/>
      <c r="L30" s="245"/>
      <c r="M30" s="245"/>
    </row>
    <row r="31" spans="1:13" x14ac:dyDescent="0.45">
      <c r="A31" s="245" t="s">
        <v>72</v>
      </c>
      <c r="B31" s="247">
        <v>0</v>
      </c>
      <c r="C31" s="247">
        <v>92430.76279285425</v>
      </c>
      <c r="D31" s="247">
        <v>0</v>
      </c>
      <c r="E31" s="247">
        <v>5881.2015244058211</v>
      </c>
      <c r="F31" s="247">
        <v>98311.964317260077</v>
      </c>
      <c r="G31" s="247">
        <v>98311.964317260077</v>
      </c>
      <c r="H31" s="245"/>
      <c r="I31" s="245"/>
      <c r="J31" s="245"/>
      <c r="K31" s="245"/>
      <c r="L31" s="245"/>
      <c r="M31" s="245"/>
    </row>
    <row r="32" spans="1:13" x14ac:dyDescent="0.45">
      <c r="A32" s="245" t="s">
        <v>73</v>
      </c>
      <c r="B32" s="247">
        <v>80110.463580346652</v>
      </c>
      <c r="C32" s="247">
        <v>74692.514516688418</v>
      </c>
      <c r="D32" s="247">
        <v>0</v>
      </c>
      <c r="E32" s="247">
        <v>0</v>
      </c>
      <c r="F32" s="247">
        <v>74692.514516688418</v>
      </c>
      <c r="G32" s="247">
        <v>-5417.9490636582341</v>
      </c>
      <c r="H32" s="245"/>
      <c r="I32" s="245"/>
      <c r="J32" s="245"/>
      <c r="K32" s="245"/>
      <c r="L32" s="245"/>
      <c r="M32" s="245"/>
    </row>
    <row r="33" spans="1:13" x14ac:dyDescent="0.45">
      <c r="A33" s="245" t="s">
        <v>24</v>
      </c>
      <c r="B33" s="247">
        <v>209467.3966165848</v>
      </c>
      <c r="C33" s="247">
        <v>209467.3966165848</v>
      </c>
      <c r="D33" s="247">
        <v>1414.0982436924255</v>
      </c>
      <c r="E33" s="247">
        <v>6624.0371846833223</v>
      </c>
      <c r="F33" s="247">
        <v>217505.53204496054</v>
      </c>
      <c r="G33" s="247">
        <v>8038.1354283757391</v>
      </c>
      <c r="H33" s="245"/>
      <c r="I33" s="245"/>
      <c r="J33" s="245"/>
      <c r="K33" s="245"/>
      <c r="L33" s="245"/>
      <c r="M33" s="245"/>
    </row>
    <row r="34" spans="1:13" x14ac:dyDescent="0.45">
      <c r="A34" s="245" t="s">
        <v>74</v>
      </c>
      <c r="B34" s="294">
        <v>0.61755163393287793</v>
      </c>
      <c r="C34" s="257">
        <v>0.64341699126853724</v>
      </c>
      <c r="D34" s="257">
        <v>1</v>
      </c>
      <c r="E34" s="257">
        <v>1</v>
      </c>
      <c r="F34" s="294">
        <v>0.65659487455588605</v>
      </c>
      <c r="G34" s="257"/>
      <c r="H34" s="245"/>
      <c r="I34" s="245"/>
      <c r="J34" s="245"/>
      <c r="K34" s="245"/>
      <c r="L34" s="245"/>
      <c r="M34" s="245"/>
    </row>
    <row r="35" spans="1:13" x14ac:dyDescent="0.45">
      <c r="A35" s="245"/>
      <c r="B35" s="245"/>
      <c r="C35" s="257"/>
      <c r="D35" s="257"/>
      <c r="E35" s="257"/>
      <c r="F35" s="245"/>
      <c r="G35" s="245"/>
      <c r="H35" s="245"/>
      <c r="I35" s="245"/>
      <c r="J35" s="245"/>
      <c r="K35" s="245"/>
      <c r="L35" s="245"/>
      <c r="M35" s="245"/>
    </row>
    <row r="36" spans="1:13" x14ac:dyDescent="0.45">
      <c r="A36" s="245"/>
      <c r="B36" s="245"/>
      <c r="C36" s="257"/>
      <c r="D36" s="257"/>
      <c r="E36" s="257"/>
      <c r="F36" s="245"/>
      <c r="G36" s="245"/>
      <c r="H36" s="245"/>
      <c r="I36" s="245"/>
      <c r="J36" s="245"/>
      <c r="K36" s="245"/>
      <c r="L36" s="245"/>
      <c r="M36" s="245"/>
    </row>
    <row r="37" spans="1:13" x14ac:dyDescent="0.45">
      <c r="A37" s="245"/>
      <c r="B37" s="254"/>
      <c r="C37" s="257"/>
      <c r="D37" s="257"/>
      <c r="E37" s="257"/>
      <c r="F37" s="245"/>
      <c r="G37" s="245"/>
      <c r="H37" s="245"/>
      <c r="I37" s="245"/>
      <c r="J37" s="245"/>
      <c r="K37" s="245"/>
      <c r="L37" s="245"/>
      <c r="M37" s="245"/>
    </row>
    <row r="38" spans="1:13" x14ac:dyDescent="0.45">
      <c r="A38" s="245"/>
      <c r="B38" s="245"/>
      <c r="C38" s="257"/>
      <c r="D38" s="257"/>
      <c r="E38" s="257"/>
      <c r="F38" s="245"/>
      <c r="G38" s="245"/>
      <c r="H38" s="245"/>
      <c r="I38" s="245"/>
      <c r="J38" s="245"/>
      <c r="K38" s="245"/>
      <c r="L38" s="245"/>
      <c r="M38" s="245"/>
    </row>
    <row r="39" spans="1:13" ht="14.65" thickBot="1" x14ac:dyDescent="0.5">
      <c r="A39" s="262" t="s">
        <v>14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</row>
    <row r="41" spans="1:13" ht="28.5" x14ac:dyDescent="0.45">
      <c r="A41" s="295"/>
      <c r="B41" s="265" t="s">
        <v>15</v>
      </c>
      <c r="C41" s="266" t="s">
        <v>16</v>
      </c>
      <c r="D41" s="266" t="s">
        <v>17</v>
      </c>
      <c r="E41" s="266" t="s">
        <v>18</v>
      </c>
      <c r="F41" s="266" t="s">
        <v>19</v>
      </c>
      <c r="G41" s="266" t="s">
        <v>20</v>
      </c>
      <c r="H41" s="266" t="s">
        <v>21</v>
      </c>
      <c r="I41" s="266" t="s">
        <v>22</v>
      </c>
      <c r="J41" s="266" t="s">
        <v>23</v>
      </c>
      <c r="K41" s="266" t="s">
        <v>75</v>
      </c>
      <c r="L41" s="266" t="s">
        <v>24</v>
      </c>
      <c r="M41" s="245"/>
    </row>
    <row r="42" spans="1:13" x14ac:dyDescent="0.45">
      <c r="A42" s="267" t="s">
        <v>76</v>
      </c>
      <c r="B42" s="247">
        <v>15821.327849002537</v>
      </c>
      <c r="C42" s="247">
        <v>14808.602568717761</v>
      </c>
      <c r="D42" s="247">
        <v>44228.832161407961</v>
      </c>
      <c r="E42" s="247">
        <v>31030.262775735464</v>
      </c>
      <c r="F42" s="247">
        <v>19280.172195851836</v>
      </c>
      <c r="G42" s="247">
        <v>26996.068260646269</v>
      </c>
      <c r="H42" s="247">
        <v>9441.933343098648</v>
      </c>
      <c r="I42" s="247">
        <v>4689.3846569069965</v>
      </c>
      <c r="J42" s="247">
        <v>8078.4615385358738</v>
      </c>
      <c r="K42" s="247">
        <v>43130.486695053616</v>
      </c>
      <c r="L42" s="296">
        <v>217505.53204495696</v>
      </c>
      <c r="M42" s="245"/>
    </row>
    <row r="43" spans="1:13" x14ac:dyDescent="0.45">
      <c r="A43" s="274" t="s">
        <v>26</v>
      </c>
      <c r="B43" s="257">
        <v>7.2739887120337451E-2</v>
      </c>
      <c r="C43" s="257">
        <v>6.8083797361318282E-2</v>
      </c>
      <c r="D43" s="257">
        <v>0.20334578042942203</v>
      </c>
      <c r="E43" s="257">
        <v>0.14266424621013793</v>
      </c>
      <c r="F43" s="257">
        <v>8.8642215278747924E-2</v>
      </c>
      <c r="G43" s="257">
        <v>0.12411669720226035</v>
      </c>
      <c r="H43" s="257">
        <v>4.3410083662354985E-2</v>
      </c>
      <c r="I43" s="257">
        <v>2.1559840859296957E-2</v>
      </c>
      <c r="J43" s="257">
        <v>3.7141407221147685E-2</v>
      </c>
      <c r="K43" s="257">
        <v>0.198296044654761</v>
      </c>
      <c r="L43" s="297">
        <v>1</v>
      </c>
      <c r="M43" s="245"/>
    </row>
    <row r="44" spans="1:13" x14ac:dyDescent="0.45">
      <c r="A44" s="245" t="s">
        <v>77</v>
      </c>
      <c r="B44" s="247">
        <v>15820.238814014863</v>
      </c>
      <c r="C44" s="247">
        <v>14808.602568717759</v>
      </c>
      <c r="D44" s="247">
        <v>44228.832161407954</v>
      </c>
      <c r="E44" s="247">
        <v>31029.173740747796</v>
      </c>
      <c r="F44" s="247"/>
      <c r="G44" s="247"/>
      <c r="H44" s="247"/>
      <c r="I44" s="247"/>
      <c r="J44" s="247"/>
      <c r="K44" s="247"/>
      <c r="L44" s="296">
        <v>105886.84728488837</v>
      </c>
      <c r="M44" s="245"/>
    </row>
    <row r="45" spans="1:13" x14ac:dyDescent="0.45">
      <c r="A45" s="245" t="s">
        <v>78</v>
      </c>
      <c r="B45" s="275">
        <v>0.99993116665060844</v>
      </c>
      <c r="C45" s="275">
        <v>1</v>
      </c>
      <c r="D45" s="275">
        <v>1</v>
      </c>
      <c r="E45" s="275">
        <v>0.99996490410037664</v>
      </c>
      <c r="F45" s="275">
        <v>0</v>
      </c>
      <c r="G45" s="275">
        <v>0</v>
      </c>
      <c r="H45" s="275">
        <v>0</v>
      </c>
      <c r="I45" s="275">
        <v>0</v>
      </c>
      <c r="J45" s="275">
        <v>0</v>
      </c>
      <c r="K45" s="275">
        <v>0</v>
      </c>
      <c r="L45" s="298">
        <v>0.48682369726119085</v>
      </c>
      <c r="M45" s="245"/>
    </row>
    <row r="46" spans="1:13" x14ac:dyDescent="0.45">
      <c r="A46" s="269" t="s">
        <v>27</v>
      </c>
      <c r="B46" s="270">
        <v>0</v>
      </c>
      <c r="C46" s="270">
        <v>0</v>
      </c>
      <c r="D46" s="270">
        <v>0</v>
      </c>
      <c r="E46" s="271">
        <v>0</v>
      </c>
      <c r="F46" s="269">
        <v>0</v>
      </c>
      <c r="G46" s="269">
        <v>0</v>
      </c>
      <c r="H46" s="269">
        <v>0</v>
      </c>
      <c r="I46" s="269">
        <v>0</v>
      </c>
      <c r="J46" s="269">
        <v>0</v>
      </c>
      <c r="K46" s="269">
        <v>0</v>
      </c>
      <c r="L46" s="299"/>
      <c r="M46" s="245"/>
    </row>
    <row r="47" spans="1:13" x14ac:dyDescent="0.45">
      <c r="A47" s="245" t="s">
        <v>79</v>
      </c>
      <c r="B47" s="247">
        <v>1.0890349876699952</v>
      </c>
      <c r="C47" s="247"/>
      <c r="D47" s="247"/>
      <c r="E47" s="247">
        <v>1.0890349876699952</v>
      </c>
      <c r="F47" s="247">
        <v>2832.632920262738</v>
      </c>
      <c r="G47" s="247">
        <v>6664.7491422282856</v>
      </c>
      <c r="H47" s="247">
        <v>9441.933343098648</v>
      </c>
      <c r="I47" s="247">
        <v>4689.3846569069965</v>
      </c>
      <c r="J47" s="247">
        <v>8078.4615385358738</v>
      </c>
      <c r="K47" s="247">
        <v>42983.174845678426</v>
      </c>
      <c r="L47" s="296">
        <v>74692.514516686308</v>
      </c>
      <c r="M47" s="245"/>
    </row>
    <row r="48" spans="1:13" x14ac:dyDescent="0.45">
      <c r="A48" s="272" t="s">
        <v>80</v>
      </c>
      <c r="B48" s="273">
        <v>0</v>
      </c>
      <c r="C48" s="273">
        <v>0</v>
      </c>
      <c r="D48" s="273">
        <v>0</v>
      </c>
      <c r="E48" s="273">
        <v>0</v>
      </c>
      <c r="F48" s="273">
        <v>433.60150612439907</v>
      </c>
      <c r="G48" s="273">
        <v>403.29434341037245</v>
      </c>
      <c r="H48" s="273">
        <v>505.19753244641197</v>
      </c>
      <c r="I48" s="273">
        <v>523.51327763204699</v>
      </c>
      <c r="J48" s="273">
        <v>541.54646536080054</v>
      </c>
      <c r="K48" s="273">
        <v>548.13748393344872</v>
      </c>
      <c r="L48" s="300">
        <v>523.16671816563701</v>
      </c>
      <c r="M48" s="257"/>
    </row>
    <row r="49" spans="1:13" x14ac:dyDescent="0.45">
      <c r="A49" s="301" t="s">
        <v>81</v>
      </c>
      <c r="B49" s="302">
        <v>0</v>
      </c>
      <c r="C49" s="302">
        <v>0</v>
      </c>
      <c r="D49" s="302">
        <v>0</v>
      </c>
      <c r="E49" s="302">
        <v>0</v>
      </c>
      <c r="F49" s="302">
        <v>-3.2056522369728455</v>
      </c>
      <c r="G49" s="302">
        <v>-2.9815888456376127</v>
      </c>
      <c r="H49" s="302">
        <v>-3.734967653768928</v>
      </c>
      <c r="I49" s="302">
        <v>-3.8703774913661464</v>
      </c>
      <c r="J49" s="302">
        <v>-4.003698358028327</v>
      </c>
      <c r="K49" s="302">
        <v>-4.0524263101526863</v>
      </c>
      <c r="L49" s="300">
        <v>-3.8678153482164821</v>
      </c>
      <c r="M49" s="303"/>
    </row>
    <row r="50" spans="1:13" x14ac:dyDescent="0.45">
      <c r="A50" s="301" t="s">
        <v>82</v>
      </c>
      <c r="B50" s="292">
        <v>0</v>
      </c>
      <c r="C50" s="292">
        <v>0</v>
      </c>
      <c r="D50" s="292">
        <v>0</v>
      </c>
      <c r="E50" s="292">
        <v>0</v>
      </c>
      <c r="F50" s="292">
        <v>-7.3388271588734622E-3</v>
      </c>
      <c r="G50" s="292">
        <v>-7.3388271588746834E-3</v>
      </c>
      <c r="H50" s="292">
        <v>-7.3388271588741283E-3</v>
      </c>
      <c r="I50" s="292">
        <v>-7.3388271588747944E-3</v>
      </c>
      <c r="J50" s="292">
        <v>-7.3388271588745724E-3</v>
      </c>
      <c r="K50" s="292">
        <v>-7.3388271588754606E-3</v>
      </c>
      <c r="L50" s="304">
        <v>-7.3388271588751275E-3</v>
      </c>
      <c r="M50" s="263"/>
    </row>
    <row r="51" spans="1:13" x14ac:dyDescent="0.45">
      <c r="A51" s="269"/>
      <c r="B51" s="270"/>
      <c r="C51" s="270"/>
      <c r="D51" s="270"/>
      <c r="E51" s="271"/>
      <c r="F51" s="269"/>
      <c r="G51" s="269"/>
      <c r="H51" s="269"/>
      <c r="I51" s="269"/>
      <c r="J51" s="269"/>
      <c r="K51" s="269"/>
      <c r="L51" s="299"/>
      <c r="M51" s="245"/>
    </row>
    <row r="52" spans="1:13" x14ac:dyDescent="0.45">
      <c r="A52" s="245" t="s">
        <v>83</v>
      </c>
      <c r="B52" s="247">
        <v>14766.716651242416</v>
      </c>
      <c r="C52" s="247">
        <v>14180.794324267055</v>
      </c>
      <c r="D52" s="247">
        <v>41539.045756398904</v>
      </c>
      <c r="E52" s="247">
        <v>27825.407585351859</v>
      </c>
      <c r="F52" s="247">
        <v>0</v>
      </c>
      <c r="G52" s="247">
        <v>0</v>
      </c>
      <c r="H52" s="247">
        <v>0</v>
      </c>
      <c r="I52" s="247">
        <v>0</v>
      </c>
      <c r="J52" s="247">
        <v>0</v>
      </c>
      <c r="K52" s="247">
        <v>0</v>
      </c>
      <c r="L52" s="296">
        <v>98311.964317260237</v>
      </c>
      <c r="M52" s="245"/>
    </row>
    <row r="53" spans="1:13" x14ac:dyDescent="0.45">
      <c r="A53" s="272" t="s">
        <v>189</v>
      </c>
      <c r="B53" s="273">
        <v>579.84471795270724</v>
      </c>
      <c r="C53" s="273">
        <v>526.66214850826157</v>
      </c>
      <c r="D53" s="273">
        <v>476.28531121692225</v>
      </c>
      <c r="E53" s="273">
        <v>435.72753365058202</v>
      </c>
      <c r="F53" s="273">
        <v>0</v>
      </c>
      <c r="G53" s="273">
        <v>0</v>
      </c>
      <c r="H53" s="273">
        <v>0</v>
      </c>
      <c r="I53" s="273">
        <v>0</v>
      </c>
      <c r="J53" s="273">
        <v>0</v>
      </c>
      <c r="K53" s="273">
        <v>0</v>
      </c>
      <c r="L53" s="300">
        <v>487.62756544180729</v>
      </c>
      <c r="M53" s="245"/>
    </row>
    <row r="54" spans="1:13" x14ac:dyDescent="0.45">
      <c r="A54" s="272" t="s">
        <v>190</v>
      </c>
      <c r="B54" s="273">
        <v>15.135379897726736</v>
      </c>
      <c r="C54" s="273">
        <v>21.64713179363828</v>
      </c>
      <c r="D54" s="273">
        <v>32.418250633918731</v>
      </c>
      <c r="E54" s="273">
        <v>54.813457144961085</v>
      </c>
      <c r="F54" s="273">
        <v>0</v>
      </c>
      <c r="G54" s="273">
        <v>0</v>
      </c>
      <c r="H54" s="273">
        <v>0</v>
      </c>
      <c r="I54" s="273">
        <v>0</v>
      </c>
      <c r="J54" s="273">
        <v>0</v>
      </c>
      <c r="K54" s="273">
        <v>0</v>
      </c>
      <c r="L54" s="300">
        <v>34.607215879651747</v>
      </c>
      <c r="M54" s="245"/>
    </row>
    <row r="55" spans="1:13" x14ac:dyDescent="0.45">
      <c r="A55" s="272" t="s">
        <v>85</v>
      </c>
      <c r="B55" s="273">
        <v>15.745304530149019</v>
      </c>
      <c r="C55" s="273">
        <v>58.933293321715958</v>
      </c>
      <c r="D55" s="273">
        <v>80.954481139811662</v>
      </c>
      <c r="E55" s="273">
        <v>111.98100684326933</v>
      </c>
      <c r="F55" s="273">
        <v>0</v>
      </c>
      <c r="G55" s="273">
        <v>0</v>
      </c>
      <c r="H55" s="273">
        <v>0</v>
      </c>
      <c r="I55" s="273">
        <v>0</v>
      </c>
      <c r="J55" s="273">
        <v>0</v>
      </c>
      <c r="K55" s="273">
        <v>0</v>
      </c>
      <c r="L55" s="300">
        <v>76.764984485112365</v>
      </c>
      <c r="M55" s="257"/>
    </row>
    <row r="56" spans="1:13" x14ac:dyDescent="0.45">
      <c r="A56" s="301" t="s">
        <v>86</v>
      </c>
      <c r="B56" s="302">
        <v>-15.363683383109558</v>
      </c>
      <c r="C56" s="302">
        <v>-22.242869622909485</v>
      </c>
      <c r="D56" s="302">
        <v>-33.256424731768739</v>
      </c>
      <c r="E56" s="302">
        <v>-56.046582581672759</v>
      </c>
      <c r="F56" s="302">
        <v>0</v>
      </c>
      <c r="G56" s="302">
        <v>0</v>
      </c>
      <c r="H56" s="302">
        <v>0</v>
      </c>
      <c r="I56" s="302">
        <v>0</v>
      </c>
      <c r="J56" s="302">
        <v>0</v>
      </c>
      <c r="K56" s="302">
        <v>0</v>
      </c>
      <c r="L56" s="300">
        <v>-35.430599881305703</v>
      </c>
      <c r="M56" s="303"/>
    </row>
    <row r="57" spans="1:13" x14ac:dyDescent="0.45">
      <c r="A57" s="301" t="s">
        <v>87</v>
      </c>
      <c r="B57" s="292">
        <v>-0.49386638440145458</v>
      </c>
      <c r="C57" s="292">
        <v>-0.27400740335660501</v>
      </c>
      <c r="D57" s="292">
        <v>-0.29118431797715139</v>
      </c>
      <c r="E57" s="292">
        <v>-0.33355583314315618</v>
      </c>
      <c r="F57" s="292">
        <v>0</v>
      </c>
      <c r="G57" s="292">
        <v>0</v>
      </c>
      <c r="H57" s="292">
        <v>0</v>
      </c>
      <c r="I57" s="292">
        <v>0</v>
      </c>
      <c r="J57" s="292">
        <v>0</v>
      </c>
      <c r="K57" s="292">
        <v>0</v>
      </c>
      <c r="L57" s="304">
        <v>-0.31579317565291509</v>
      </c>
      <c r="M57" s="263"/>
    </row>
    <row r="58" spans="1:13" x14ac:dyDescent="0.45">
      <c r="A58" s="301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304"/>
      <c r="M58" s="263"/>
    </row>
    <row r="59" spans="1:13" x14ac:dyDescent="0.45">
      <c r="A59" s="245" t="s">
        <v>88</v>
      </c>
      <c r="B59" s="247">
        <v>1053.5221627724343</v>
      </c>
      <c r="C59" s="247">
        <v>627.80824445070664</v>
      </c>
      <c r="D59" s="247">
        <v>2689.7864050090707</v>
      </c>
      <c r="E59" s="247">
        <v>3203.7661553959433</v>
      </c>
      <c r="F59" s="247">
        <v>0</v>
      </c>
      <c r="G59" s="247">
        <v>0</v>
      </c>
      <c r="H59" s="247">
        <v>0</v>
      </c>
      <c r="I59" s="247">
        <v>0</v>
      </c>
      <c r="J59" s="247">
        <v>0</v>
      </c>
      <c r="K59" s="247">
        <v>0</v>
      </c>
      <c r="L59" s="296">
        <v>7574.8829676281548</v>
      </c>
      <c r="M59" s="245"/>
    </row>
    <row r="60" spans="1:13" x14ac:dyDescent="0.45">
      <c r="A60" s="272" t="s">
        <v>89</v>
      </c>
      <c r="B60" s="273">
        <v>444.90024881630131</v>
      </c>
      <c r="C60" s="273">
        <v>484.6469266899291</v>
      </c>
      <c r="D60" s="273">
        <v>436.15010216907388</v>
      </c>
      <c r="E60" s="273">
        <v>386.29219504667356</v>
      </c>
      <c r="F60" s="273">
        <v>0</v>
      </c>
      <c r="G60" s="273">
        <v>0</v>
      </c>
      <c r="H60" s="273">
        <v>0</v>
      </c>
      <c r="I60" s="273">
        <v>0</v>
      </c>
      <c r="J60" s="273">
        <v>0</v>
      </c>
      <c r="K60" s="273">
        <v>0</v>
      </c>
      <c r="L60" s="300">
        <v>420.29930998568238</v>
      </c>
      <c r="M60" s="254"/>
    </row>
    <row r="61" spans="1:13" x14ac:dyDescent="0.45">
      <c r="A61" s="272" t="s">
        <v>90</v>
      </c>
      <c r="B61" s="273">
        <v>190.26781866959098</v>
      </c>
      <c r="C61" s="273">
        <v>62.555347968785554</v>
      </c>
      <c r="D61" s="273">
        <v>70.228146027627204</v>
      </c>
      <c r="E61" s="273">
        <v>92.10544854654492</v>
      </c>
      <c r="F61" s="273">
        <v>0</v>
      </c>
      <c r="G61" s="273">
        <v>0</v>
      </c>
      <c r="H61" s="273">
        <v>0</v>
      </c>
      <c r="I61" s="273">
        <v>0</v>
      </c>
      <c r="J61" s="273">
        <v>0</v>
      </c>
      <c r="K61" s="273">
        <v>0</v>
      </c>
      <c r="L61" s="300">
        <v>95.540374858327425</v>
      </c>
      <c r="M61" s="254"/>
    </row>
    <row r="62" spans="1:13" x14ac:dyDescent="0.45">
      <c r="A62" s="301" t="s">
        <v>91</v>
      </c>
      <c r="B62" s="302">
        <v>-449.59609951707324</v>
      </c>
      <c r="C62" s="302">
        <v>-488.69243891961491</v>
      </c>
      <c r="D62" s="302">
        <v>-439.89379895323697</v>
      </c>
      <c r="E62" s="302">
        <v>-389.82902887839748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0">
        <v>-424.11295596311413</v>
      </c>
      <c r="M62" s="263"/>
    </row>
    <row r="63" spans="1:13" x14ac:dyDescent="0.45">
      <c r="A63" s="301" t="s">
        <v>92</v>
      </c>
      <c r="B63" s="292">
        <v>-0.70264330701940736</v>
      </c>
      <c r="C63" s="292">
        <v>-0.88652045512619937</v>
      </c>
      <c r="D63" s="292">
        <v>-0.86233067069823544</v>
      </c>
      <c r="E63" s="292">
        <v>-0.80888387766179348</v>
      </c>
      <c r="F63" s="292">
        <v>0</v>
      </c>
      <c r="G63" s="292">
        <v>0</v>
      </c>
      <c r="H63" s="292">
        <v>0</v>
      </c>
      <c r="I63" s="292">
        <v>0</v>
      </c>
      <c r="J63" s="292">
        <v>0</v>
      </c>
      <c r="K63" s="292">
        <v>0</v>
      </c>
      <c r="L63" s="304">
        <v>-0.81614593962613102</v>
      </c>
      <c r="M63" s="263"/>
    </row>
    <row r="64" spans="1:13" x14ac:dyDescent="0.45">
      <c r="A64" s="245"/>
      <c r="B64" s="245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254"/>
    </row>
    <row r="65" spans="1:13" ht="28.5" x14ac:dyDescent="0.45">
      <c r="A65" s="264" t="s">
        <v>93</v>
      </c>
      <c r="B65" s="265" t="s">
        <v>15</v>
      </c>
      <c r="C65" s="266" t="s">
        <v>16</v>
      </c>
      <c r="D65" s="266" t="s">
        <v>17</v>
      </c>
      <c r="E65" s="266" t="s">
        <v>18</v>
      </c>
      <c r="F65" s="266" t="s">
        <v>19</v>
      </c>
      <c r="G65" s="266" t="s">
        <v>20</v>
      </c>
      <c r="H65" s="266" t="s">
        <v>21</v>
      </c>
      <c r="I65" s="266" t="s">
        <v>22</v>
      </c>
      <c r="J65" s="266" t="s">
        <v>23</v>
      </c>
      <c r="K65" s="266" t="s">
        <v>75</v>
      </c>
      <c r="L65" s="266" t="s">
        <v>24</v>
      </c>
      <c r="M65" s="245"/>
    </row>
    <row r="66" spans="1:13" x14ac:dyDescent="0.45">
      <c r="A66" s="245" t="s">
        <v>94</v>
      </c>
      <c r="B66" s="247">
        <v>2146.4037427994654</v>
      </c>
      <c r="C66" s="247">
        <v>420.64197825183282</v>
      </c>
      <c r="D66" s="247">
        <v>1636.2101644043041</v>
      </c>
      <c r="E66" s="247">
        <v>2420.7812992278518</v>
      </c>
      <c r="F66" s="247">
        <v>0</v>
      </c>
      <c r="G66" s="247">
        <v>0</v>
      </c>
      <c r="H66" s="247">
        <v>0</v>
      </c>
      <c r="I66" s="247">
        <v>0</v>
      </c>
      <c r="J66" s="247">
        <v>0</v>
      </c>
      <c r="K66" s="247">
        <v>0</v>
      </c>
      <c r="L66" s="296">
        <v>6624.0371846834551</v>
      </c>
      <c r="M66" s="245"/>
    </row>
    <row r="67" spans="1:13" x14ac:dyDescent="0.45">
      <c r="A67" s="245" t="s">
        <v>95</v>
      </c>
      <c r="B67" s="268">
        <v>3.6008289475710685E-2</v>
      </c>
      <c r="C67" s="268">
        <v>4.2698307138420814E-2</v>
      </c>
      <c r="D67" s="268">
        <v>5.4516782008263334E-2</v>
      </c>
      <c r="E67" s="258">
        <v>8.1809913191090586E-2</v>
      </c>
      <c r="F67" s="258">
        <v>0</v>
      </c>
      <c r="G67" s="258">
        <v>0</v>
      </c>
      <c r="H67" s="258">
        <v>0</v>
      </c>
      <c r="I67" s="258">
        <v>0</v>
      </c>
      <c r="J67" s="258">
        <v>0</v>
      </c>
      <c r="K67" s="258">
        <v>0</v>
      </c>
      <c r="L67" s="298">
        <v>2.3766246524009754E-2</v>
      </c>
      <c r="M67" s="245"/>
    </row>
    <row r="68" spans="1:13" x14ac:dyDescent="0.45">
      <c r="A68" s="269" t="s">
        <v>27</v>
      </c>
      <c r="B68" s="305">
        <v>0</v>
      </c>
      <c r="C68" s="305">
        <v>0</v>
      </c>
      <c r="D68" s="305">
        <v>0</v>
      </c>
      <c r="E68" s="276">
        <v>0</v>
      </c>
      <c r="F68" s="276">
        <v>0</v>
      </c>
      <c r="G68" s="276">
        <v>0</v>
      </c>
      <c r="H68" s="269">
        <v>0</v>
      </c>
      <c r="I68" s="269">
        <v>0</v>
      </c>
      <c r="J68" s="269">
        <v>0</v>
      </c>
      <c r="K68" s="269">
        <v>0</v>
      </c>
      <c r="L68" s="299"/>
      <c r="M68" s="245"/>
    </row>
    <row r="69" spans="1:13" x14ac:dyDescent="0.45">
      <c r="A69" s="245" t="s">
        <v>96</v>
      </c>
      <c r="B69" s="247">
        <v>182.37127059261459</v>
      </c>
      <c r="C69" s="247">
        <v>125.08095157831671</v>
      </c>
      <c r="D69" s="247">
        <v>517.89704395921422</v>
      </c>
      <c r="E69" s="247">
        <v>588.74897756227847</v>
      </c>
      <c r="F69" s="247">
        <v>0</v>
      </c>
      <c r="G69" s="247">
        <v>0</v>
      </c>
      <c r="H69" s="247">
        <v>0</v>
      </c>
      <c r="I69" s="247">
        <v>0</v>
      </c>
      <c r="J69" s="247">
        <v>0</v>
      </c>
      <c r="K69" s="247">
        <v>0</v>
      </c>
      <c r="L69" s="296">
        <v>1414.0982436924239</v>
      </c>
      <c r="M69" s="245"/>
    </row>
    <row r="70" spans="1:13" x14ac:dyDescent="0.45">
      <c r="A70" s="245" t="s">
        <v>97</v>
      </c>
      <c r="B70" s="258">
        <v>0.30413375225011458</v>
      </c>
      <c r="C70" s="258">
        <v>0.36355510688219572</v>
      </c>
      <c r="D70" s="258">
        <v>0.34874410268297323</v>
      </c>
      <c r="E70" s="258">
        <v>0.32415622221224366</v>
      </c>
      <c r="F70" s="258">
        <v>0</v>
      </c>
      <c r="G70" s="258">
        <v>0</v>
      </c>
      <c r="H70" s="258">
        <v>0</v>
      </c>
      <c r="I70" s="258">
        <v>0</v>
      </c>
      <c r="J70" s="258">
        <v>0</v>
      </c>
      <c r="K70" s="258">
        <v>0</v>
      </c>
      <c r="L70" s="306">
        <v>5.1215031824000182E-2</v>
      </c>
      <c r="M70" s="245"/>
    </row>
    <row r="71" spans="1:13" ht="14.65" thickBot="1" x14ac:dyDescent="0.5">
      <c r="A71" s="71"/>
      <c r="B71" s="71"/>
      <c r="C71" s="71"/>
      <c r="D71" s="71"/>
      <c r="E71" s="71"/>
      <c r="F71" s="71"/>
      <c r="G71" s="54"/>
      <c r="H71" s="54"/>
      <c r="I71" s="54"/>
      <c r="J71" s="54"/>
      <c r="K71" s="54"/>
      <c r="L71" s="54"/>
      <c r="M71" s="54"/>
    </row>
    <row r="72" spans="1:13" ht="14.65" thickBot="1" x14ac:dyDescent="0.5">
      <c r="A72" s="262" t="s">
        <v>40</v>
      </c>
      <c r="B72" s="262"/>
      <c r="C72" s="262"/>
      <c r="D72" s="262"/>
      <c r="E72" s="262"/>
      <c r="F72" s="262"/>
      <c r="G72" s="245"/>
      <c r="H72" s="245"/>
      <c r="I72" s="245"/>
      <c r="J72" s="245"/>
      <c r="K72" s="245"/>
      <c r="L72" s="245"/>
      <c r="M72" s="245"/>
    </row>
    <row r="73" spans="1:13" x14ac:dyDescent="0.45">
      <c r="A73" s="92"/>
      <c r="B73" s="74"/>
      <c r="C73" s="75"/>
      <c r="D73" s="75"/>
      <c r="E73" s="75"/>
      <c r="F73" s="75"/>
      <c r="G73" s="54"/>
      <c r="H73" s="54"/>
      <c r="I73" s="54"/>
      <c r="J73" s="54"/>
      <c r="K73" s="54"/>
      <c r="L73" s="54"/>
      <c r="M73" s="54"/>
    </row>
    <row r="74" spans="1:13" x14ac:dyDescent="0.45">
      <c r="A74" s="295"/>
      <c r="B74" s="265" t="s">
        <v>41</v>
      </c>
      <c r="C74" s="266" t="s">
        <v>42</v>
      </c>
      <c r="D74" s="266" t="s">
        <v>43</v>
      </c>
      <c r="E74" s="266" t="s">
        <v>98</v>
      </c>
      <c r="F74" s="266" t="s">
        <v>24</v>
      </c>
      <c r="G74" s="245"/>
      <c r="H74" s="245"/>
      <c r="I74" s="245"/>
      <c r="J74" s="245"/>
      <c r="K74" s="245"/>
      <c r="L74" s="245"/>
      <c r="M74" s="245"/>
    </row>
    <row r="75" spans="1:13" x14ac:dyDescent="0.45">
      <c r="A75" s="267" t="s">
        <v>76</v>
      </c>
      <c r="B75" s="247">
        <v>15351.786691078956</v>
      </c>
      <c r="C75" s="247">
        <v>52374.714809822864</v>
      </c>
      <c r="D75" s="247">
        <v>78235.421757345917</v>
      </c>
      <c r="E75" s="247">
        <v>71543.608786707482</v>
      </c>
      <c r="F75" s="296">
        <v>217505.53204495521</v>
      </c>
      <c r="G75" s="245"/>
      <c r="H75" s="245"/>
      <c r="I75" s="245"/>
      <c r="J75" s="245"/>
      <c r="K75" s="245"/>
      <c r="L75" s="245"/>
      <c r="M75" s="245"/>
    </row>
    <row r="76" spans="1:13" x14ac:dyDescent="0.45">
      <c r="A76" s="274" t="s">
        <v>26</v>
      </c>
      <c r="B76" s="257">
        <v>7.0581132106113692E-2</v>
      </c>
      <c r="C76" s="257">
        <v>0.24079716188085762</v>
      </c>
      <c r="D76" s="257">
        <v>0.35969393983578424</v>
      </c>
      <c r="E76" s="257">
        <v>0.32892776617702074</v>
      </c>
      <c r="F76" s="297">
        <v>1</v>
      </c>
      <c r="G76" s="245"/>
      <c r="H76" s="245"/>
      <c r="I76" s="245"/>
      <c r="J76" s="245"/>
      <c r="K76" s="245"/>
      <c r="L76" s="245"/>
      <c r="M76" s="245"/>
    </row>
    <row r="77" spans="1:13" x14ac:dyDescent="0.45">
      <c r="A77" s="245" t="s">
        <v>77</v>
      </c>
      <c r="B77" s="247">
        <v>508.26796336087341</v>
      </c>
      <c r="C77" s="247">
        <v>30103.939920935998</v>
      </c>
      <c r="D77" s="247">
        <v>39657.098273438278</v>
      </c>
      <c r="E77" s="247">
        <v>35617.541127153141</v>
      </c>
      <c r="F77" s="296">
        <v>105886.8472848883</v>
      </c>
      <c r="G77" s="245"/>
      <c r="H77" s="245"/>
      <c r="I77" s="245"/>
      <c r="J77" s="245"/>
      <c r="K77" s="245"/>
    </row>
    <row r="78" spans="1:13" x14ac:dyDescent="0.45">
      <c r="A78" s="245" t="s">
        <v>78</v>
      </c>
      <c r="B78" s="275">
        <v>3.3108065763852224E-2</v>
      </c>
      <c r="C78" s="275">
        <v>0.57478002563347708</v>
      </c>
      <c r="D78" s="275">
        <v>0.50689441409849245</v>
      </c>
      <c r="E78" s="275">
        <v>0.49784378690400538</v>
      </c>
      <c r="F78" s="298">
        <v>0.4868236972611944</v>
      </c>
      <c r="G78" s="257"/>
      <c r="H78" s="257"/>
      <c r="I78" s="257"/>
      <c r="J78" s="258"/>
      <c r="K78" s="258"/>
    </row>
    <row r="79" spans="1:13" x14ac:dyDescent="0.45">
      <c r="A79" s="245" t="s">
        <v>79</v>
      </c>
      <c r="B79" s="247">
        <v>12256.996721246534</v>
      </c>
      <c r="C79" s="247">
        <v>16443.392196161807</v>
      </c>
      <c r="D79" s="247">
        <v>25950.614721187383</v>
      </c>
      <c r="E79" s="247">
        <v>20041.510878090245</v>
      </c>
      <c r="F79" s="307">
        <v>74692.514516685973</v>
      </c>
      <c r="G79" s="257"/>
      <c r="H79" s="257"/>
      <c r="I79" s="257"/>
      <c r="J79" s="258"/>
      <c r="K79" s="258"/>
    </row>
    <row r="80" spans="1:13" x14ac:dyDescent="0.45">
      <c r="A80" s="269" t="s">
        <v>27</v>
      </c>
      <c r="B80" s="269">
        <v>0</v>
      </c>
      <c r="C80" s="269">
        <v>0</v>
      </c>
      <c r="D80" s="269">
        <v>0</v>
      </c>
      <c r="E80" s="269">
        <v>0</v>
      </c>
      <c r="F80" s="299"/>
      <c r="G80" s="245"/>
      <c r="H80" s="245"/>
      <c r="I80" s="245"/>
      <c r="J80" s="245"/>
      <c r="K80" s="245"/>
    </row>
    <row r="81" spans="1:11" x14ac:dyDescent="0.45">
      <c r="A81" s="245" t="s">
        <v>83</v>
      </c>
      <c r="B81" s="247">
        <v>142.51949096086136</v>
      </c>
      <c r="C81" s="247">
        <v>27113.317633045292</v>
      </c>
      <c r="D81" s="247">
        <v>36901.429674714382</v>
      </c>
      <c r="E81" s="247">
        <v>34154.69751853963</v>
      </c>
      <c r="F81" s="296">
        <v>98311.964317260165</v>
      </c>
      <c r="G81" s="245"/>
      <c r="H81" s="245"/>
      <c r="I81" s="245"/>
      <c r="J81" s="245"/>
      <c r="K81" s="245"/>
    </row>
    <row r="82" spans="1:11" x14ac:dyDescent="0.45">
      <c r="A82" s="272" t="s">
        <v>189</v>
      </c>
      <c r="B82" s="273">
        <v>213.059195197734</v>
      </c>
      <c r="C82" s="273">
        <v>252.33925570329092</v>
      </c>
      <c r="D82" s="273">
        <v>394.58053621649549</v>
      </c>
      <c r="E82" s="273">
        <v>776.08412172356088</v>
      </c>
      <c r="F82" s="300">
        <v>487.62756544180809</v>
      </c>
      <c r="G82" s="245"/>
      <c r="H82" s="245"/>
      <c r="I82" s="245"/>
      <c r="J82" s="245"/>
      <c r="K82" s="245"/>
    </row>
    <row r="83" spans="1:11" x14ac:dyDescent="0.45">
      <c r="A83" s="272" t="s">
        <v>190</v>
      </c>
      <c r="B83" s="273">
        <v>34.406895073884868</v>
      </c>
      <c r="C83" s="273">
        <v>38.348420827105024</v>
      </c>
      <c r="D83" s="273">
        <v>31.639421822008725</v>
      </c>
      <c r="E83" s="273">
        <v>34.844603877346664</v>
      </c>
      <c r="F83" s="300">
        <v>34.607215879651818</v>
      </c>
      <c r="G83" s="245"/>
      <c r="H83" s="245"/>
      <c r="I83" s="245"/>
      <c r="J83" s="245"/>
      <c r="K83" s="245"/>
    </row>
    <row r="84" spans="1:11" x14ac:dyDescent="0.45">
      <c r="A84" s="272" t="s">
        <v>85</v>
      </c>
      <c r="B84" s="273">
        <v>88.926900402524254</v>
      </c>
      <c r="C84" s="273">
        <v>61.775372239631587</v>
      </c>
      <c r="D84" s="273">
        <v>81.13960896189603</v>
      </c>
      <c r="E84" s="273">
        <v>83.887135408185131</v>
      </c>
      <c r="F84" s="300">
        <v>76.76498448511245</v>
      </c>
      <c r="G84" s="245"/>
      <c r="H84" s="245"/>
      <c r="I84" s="245"/>
      <c r="J84" s="245"/>
      <c r="K84" s="245"/>
    </row>
    <row r="85" spans="1:11" x14ac:dyDescent="0.45">
      <c r="A85" s="301" t="s">
        <v>86</v>
      </c>
      <c r="B85" s="302">
        <v>-35.318712149653742</v>
      </c>
      <c r="C85" s="302">
        <v>-39.088644411859988</v>
      </c>
      <c r="D85" s="302">
        <v>-32.473206638734858</v>
      </c>
      <c r="E85" s="302">
        <v>-35.722397566400744</v>
      </c>
      <c r="F85" s="308">
        <v>-35.43059988130581</v>
      </c>
      <c r="G85" s="263"/>
      <c r="H85" s="263"/>
      <c r="I85" s="263"/>
      <c r="J85" s="263"/>
      <c r="K85" s="263"/>
    </row>
    <row r="86" spans="1:11" x14ac:dyDescent="0.45">
      <c r="A86" s="301" t="s">
        <v>87</v>
      </c>
      <c r="B86" s="292">
        <v>-0.28426526638774752</v>
      </c>
      <c r="C86" s="292">
        <v>-0.38753805082857506</v>
      </c>
      <c r="D86" s="292">
        <v>-0.28582344753151667</v>
      </c>
      <c r="E86" s="292">
        <v>-0.29865844868728708</v>
      </c>
      <c r="F86" s="304">
        <v>-0.31579317565291509</v>
      </c>
      <c r="G86" s="263"/>
      <c r="H86" s="263"/>
      <c r="I86" s="263"/>
      <c r="J86" s="263"/>
      <c r="K86" s="263"/>
    </row>
    <row r="87" spans="1:11" x14ac:dyDescent="0.45">
      <c r="A87" s="301"/>
      <c r="B87" s="292"/>
      <c r="C87" s="292"/>
      <c r="D87" s="292"/>
      <c r="E87" s="292"/>
      <c r="F87" s="304"/>
      <c r="G87" s="263"/>
      <c r="H87" s="263"/>
      <c r="I87" s="263"/>
      <c r="J87" s="263"/>
      <c r="K87" s="263"/>
    </row>
    <row r="88" spans="1:11" x14ac:dyDescent="0.45">
      <c r="A88" s="245" t="s">
        <v>88</v>
      </c>
      <c r="B88" s="247">
        <v>365.74847240001208</v>
      </c>
      <c r="C88" s="247">
        <v>2990.622287890732</v>
      </c>
      <c r="D88" s="247">
        <v>2755.6685987238975</v>
      </c>
      <c r="E88" s="247">
        <v>1462.8436086135116</v>
      </c>
      <c r="F88" s="296">
        <v>7574.882967628153</v>
      </c>
      <c r="G88" s="245"/>
      <c r="H88" s="245"/>
      <c r="I88" s="245"/>
      <c r="J88" s="245"/>
      <c r="K88" s="245"/>
    </row>
    <row r="89" spans="1:11" x14ac:dyDescent="0.45">
      <c r="A89" s="272" t="s">
        <v>89</v>
      </c>
      <c r="B89" s="273">
        <v>232.36999832377245</v>
      </c>
      <c r="C89" s="273">
        <v>273.61897587620831</v>
      </c>
      <c r="D89" s="273">
        <v>406.99144165452043</v>
      </c>
      <c r="E89" s="273">
        <v>792.22725000272305</v>
      </c>
      <c r="F89" s="300">
        <v>420.2993099856825</v>
      </c>
      <c r="G89" s="245"/>
      <c r="H89" s="245"/>
      <c r="I89" s="245"/>
      <c r="J89" s="245"/>
      <c r="K89" s="245"/>
    </row>
    <row r="90" spans="1:11" x14ac:dyDescent="0.45">
      <c r="A90" s="272" t="s">
        <v>90</v>
      </c>
      <c r="B90" s="273">
        <v>328.21452332182918</v>
      </c>
      <c r="C90" s="273">
        <v>74.857579355151046</v>
      </c>
      <c r="D90" s="273">
        <v>89.466030441666945</v>
      </c>
      <c r="E90" s="273">
        <v>91.092254119600057</v>
      </c>
      <c r="F90" s="300">
        <v>95.540374858327453</v>
      </c>
      <c r="G90" s="245"/>
      <c r="H90" s="245"/>
      <c r="I90" s="245"/>
      <c r="J90" s="245"/>
      <c r="K90" s="245"/>
    </row>
    <row r="91" spans="1:11" x14ac:dyDescent="0.45">
      <c r="A91" s="301" t="s">
        <v>91</v>
      </c>
      <c r="B91" s="302">
        <v>-236.51444662582736</v>
      </c>
      <c r="C91" s="302">
        <v>-276.19529222435676</v>
      </c>
      <c r="D91" s="302">
        <v>-410.66179331038063</v>
      </c>
      <c r="E91" s="302">
        <v>-798.75770505040271</v>
      </c>
      <c r="F91" s="308">
        <v>-424.11295596311425</v>
      </c>
      <c r="G91" s="302"/>
      <c r="H91" s="302"/>
      <c r="I91" s="302"/>
      <c r="J91" s="302"/>
      <c r="K91" s="302"/>
    </row>
    <row r="92" spans="1:11" x14ac:dyDescent="0.45">
      <c r="A92" s="301" t="s">
        <v>92</v>
      </c>
      <c r="B92" s="292">
        <v>-0.41881054313142352</v>
      </c>
      <c r="C92" s="292">
        <v>-0.78676266336081802</v>
      </c>
      <c r="D92" s="292">
        <v>-0.82111367096020194</v>
      </c>
      <c r="E92" s="292">
        <v>-0.89763189492690965</v>
      </c>
      <c r="F92" s="304">
        <v>-0.81614593962613113</v>
      </c>
      <c r="G92" s="292"/>
      <c r="H92" s="292"/>
      <c r="I92" s="292"/>
      <c r="J92" s="292"/>
      <c r="K92" s="292"/>
    </row>
    <row r="93" spans="1:11" x14ac:dyDescent="0.45">
      <c r="A93" s="245"/>
      <c r="B93" s="255"/>
      <c r="C93" s="255"/>
      <c r="D93" s="255"/>
      <c r="E93" s="251"/>
      <c r="F93" s="245"/>
      <c r="G93" s="245"/>
      <c r="H93" s="245"/>
      <c r="I93" s="245"/>
      <c r="J93" s="245"/>
      <c r="K93" s="245"/>
    </row>
    <row r="94" spans="1:11" x14ac:dyDescent="0.45">
      <c r="A94" s="264" t="s">
        <v>93</v>
      </c>
      <c r="B94" s="265" t="s">
        <v>41</v>
      </c>
      <c r="C94" s="266" t="s">
        <v>42</v>
      </c>
      <c r="D94" s="266" t="s">
        <v>43</v>
      </c>
      <c r="E94" s="266" t="s">
        <v>98</v>
      </c>
      <c r="F94" s="266" t="s">
        <v>24</v>
      </c>
      <c r="G94" s="245"/>
      <c r="H94" s="245"/>
      <c r="I94" s="245"/>
      <c r="J94" s="245"/>
      <c r="K94" s="245"/>
    </row>
    <row r="95" spans="1:11" x14ac:dyDescent="0.45">
      <c r="A95" s="245" t="s">
        <v>94</v>
      </c>
      <c r="B95" s="247">
        <v>58.872794275944358</v>
      </c>
      <c r="C95" s="247">
        <v>1149.0938181222307</v>
      </c>
      <c r="D95" s="247">
        <v>2499.6256932813722</v>
      </c>
      <c r="E95" s="247">
        <v>2916.444879003915</v>
      </c>
      <c r="F95" s="296">
        <v>6624.0371846834623</v>
      </c>
      <c r="G95" s="245"/>
      <c r="H95" s="245"/>
      <c r="I95" s="245"/>
      <c r="J95" s="245"/>
      <c r="K95" s="245"/>
    </row>
    <row r="96" spans="1:11" x14ac:dyDescent="0.45">
      <c r="A96" s="245" t="s">
        <v>95</v>
      </c>
      <c r="B96" s="258">
        <v>2.7592480004801742E-3</v>
      </c>
      <c r="C96" s="258">
        <v>1.0963121582574632E-2</v>
      </c>
      <c r="D96" s="258">
        <v>2.2946990689730253E-2</v>
      </c>
      <c r="E96" s="258">
        <v>6.6837706913777079E-2</v>
      </c>
      <c r="F96" s="298">
        <v>2.3766246524009781E-2</v>
      </c>
      <c r="G96" s="245"/>
      <c r="H96" s="245"/>
      <c r="I96" s="245"/>
      <c r="J96" s="245"/>
      <c r="K96" s="245"/>
    </row>
    <row r="97" spans="1:11" x14ac:dyDescent="0.45">
      <c r="A97" s="269" t="s">
        <v>27</v>
      </c>
      <c r="B97" s="269">
        <v>0</v>
      </c>
      <c r="C97" s="269">
        <v>0</v>
      </c>
      <c r="D97" s="269">
        <v>0</v>
      </c>
      <c r="E97" s="269">
        <v>0</v>
      </c>
      <c r="F97" s="299"/>
      <c r="G97" s="245"/>
      <c r="H97" s="245"/>
      <c r="I97" s="245"/>
      <c r="J97" s="245"/>
      <c r="K97" s="245"/>
    </row>
    <row r="98" spans="1:11" x14ac:dyDescent="0.45">
      <c r="A98" s="245" t="s">
        <v>96</v>
      </c>
      <c r="B98" s="247">
        <v>58.342692484368627</v>
      </c>
      <c r="C98" s="247">
        <v>588.68414134863872</v>
      </c>
      <c r="D98" s="247">
        <v>499.38944638460964</v>
      </c>
      <c r="E98" s="247">
        <v>267.68196347480711</v>
      </c>
      <c r="F98" s="249">
        <v>1414.0982436924241</v>
      </c>
      <c r="G98" s="247"/>
      <c r="H98" s="250"/>
      <c r="I98" s="245"/>
      <c r="J98" s="245"/>
      <c r="K98" s="245"/>
    </row>
    <row r="99" spans="1:11" x14ac:dyDescent="0.45">
      <c r="A99" s="245" t="s">
        <v>97</v>
      </c>
      <c r="B99" s="258">
        <v>1.501220342865444E-2</v>
      </c>
      <c r="C99" s="258">
        <v>7.5117184903314441E-2</v>
      </c>
      <c r="D99" s="258">
        <v>5.1437988587358735E-2</v>
      </c>
      <c r="E99" s="258">
        <v>4.3319846061568683E-2</v>
      </c>
      <c r="F99" s="306">
        <v>5.1215031824000189E-2</v>
      </c>
      <c r="G99" s="247"/>
      <c r="H99" s="250"/>
      <c r="I99" s="245"/>
      <c r="J99" s="245"/>
      <c r="K99" s="245"/>
    </row>
    <row r="100" spans="1:11" x14ac:dyDescent="0.45">
      <c r="A100" s="245"/>
      <c r="B100" s="245"/>
      <c r="C100" s="245"/>
      <c r="D100" s="247"/>
      <c r="E100" s="247"/>
      <c r="F100" s="247"/>
      <c r="G100" s="247"/>
      <c r="H100" s="247"/>
      <c r="I100" s="247"/>
      <c r="J100" s="250"/>
      <c r="K100" s="250"/>
    </row>
    <row r="101" spans="1:11" ht="14.65" thickBot="1" x14ac:dyDescent="0.5">
      <c r="A101" s="262" t="s">
        <v>99</v>
      </c>
      <c r="B101" s="262"/>
      <c r="C101" s="262"/>
      <c r="D101" s="262"/>
      <c r="E101" s="262"/>
      <c r="F101" s="262"/>
      <c r="G101" s="245"/>
      <c r="H101" s="245"/>
      <c r="I101" s="245"/>
      <c r="J101" s="245"/>
      <c r="K101" s="245"/>
    </row>
    <row r="102" spans="1:11" x14ac:dyDescent="0.45">
      <c r="A102" s="277"/>
      <c r="B102" s="277"/>
      <c r="C102" s="277"/>
      <c r="D102" s="277"/>
      <c r="E102" s="277"/>
      <c r="F102" s="277"/>
      <c r="G102" s="245"/>
      <c r="H102" s="245"/>
      <c r="I102" s="245"/>
      <c r="J102" s="245"/>
      <c r="K102" s="245"/>
    </row>
    <row r="103" spans="1:11" x14ac:dyDescent="0.45">
      <c r="A103" s="278" t="s">
        <v>100</v>
      </c>
      <c r="B103" s="265" t="s">
        <v>41</v>
      </c>
      <c r="C103" s="266" t="s">
        <v>42</v>
      </c>
      <c r="D103" s="266" t="s">
        <v>43</v>
      </c>
      <c r="E103" s="266" t="s">
        <v>98</v>
      </c>
      <c r="F103" s="279" t="s">
        <v>24</v>
      </c>
      <c r="G103" s="245"/>
      <c r="H103" s="245"/>
      <c r="I103" s="245"/>
      <c r="J103" s="245"/>
      <c r="K103" s="245"/>
    </row>
    <row r="104" spans="1:11" x14ac:dyDescent="0.45">
      <c r="A104" s="280" t="s">
        <v>15</v>
      </c>
      <c r="B104" s="259">
        <v>305.75484757109524</v>
      </c>
      <c r="C104" s="259">
        <v>4138.3961610896113</v>
      </c>
      <c r="D104" s="259">
        <v>5792.2928314866449</v>
      </c>
      <c r="E104" s="259">
        <v>5584.8840088548441</v>
      </c>
      <c r="F104" s="281">
        <v>15821.327849002197</v>
      </c>
      <c r="G104" s="245"/>
      <c r="H104" s="245"/>
      <c r="I104" s="245"/>
      <c r="J104" s="245"/>
      <c r="K104" s="245"/>
    </row>
    <row r="105" spans="1:11" x14ac:dyDescent="0.45">
      <c r="A105" s="280" t="s">
        <v>16</v>
      </c>
      <c r="B105" s="259">
        <v>8.8627418337103876</v>
      </c>
      <c r="C105" s="259">
        <v>4104.8157981420909</v>
      </c>
      <c r="D105" s="259">
        <v>5807.6366926912315</v>
      </c>
      <c r="E105" s="259">
        <v>4887.2873360507101</v>
      </c>
      <c r="F105" s="281">
        <v>14808.602568717743</v>
      </c>
      <c r="G105" s="245"/>
      <c r="H105" s="245"/>
      <c r="I105" s="245"/>
      <c r="J105" s="245"/>
      <c r="K105" s="245"/>
    </row>
    <row r="106" spans="1:11" x14ac:dyDescent="0.45">
      <c r="A106" s="280" t="s">
        <v>17</v>
      </c>
      <c r="B106" s="259">
        <v>60.599628877103399</v>
      </c>
      <c r="C106" s="259">
        <v>13446.122218618124</v>
      </c>
      <c r="D106" s="259">
        <v>16664.982560793214</v>
      </c>
      <c r="E106" s="259">
        <v>14057.127753119488</v>
      </c>
      <c r="F106" s="281">
        <v>44228.832161407932</v>
      </c>
      <c r="G106" s="245"/>
      <c r="H106" s="245"/>
      <c r="I106" s="245"/>
      <c r="J106" s="245"/>
      <c r="K106" s="245"/>
    </row>
    <row r="107" spans="1:11" x14ac:dyDescent="0.45">
      <c r="A107" s="280" t="s">
        <v>18</v>
      </c>
      <c r="B107" s="259">
        <v>135.22881505430462</v>
      </c>
      <c r="C107" s="259">
        <v>8414.6057430862602</v>
      </c>
      <c r="D107" s="259">
        <v>11392.186188467169</v>
      </c>
      <c r="E107" s="259">
        <v>11088.24202912779</v>
      </c>
      <c r="F107" s="281">
        <v>31030.262775735522</v>
      </c>
      <c r="G107" s="245"/>
      <c r="H107" s="245"/>
      <c r="I107" s="245"/>
      <c r="J107" s="245"/>
      <c r="K107" s="245"/>
    </row>
    <row r="108" spans="1:11" x14ac:dyDescent="0.45">
      <c r="A108" s="280" t="s">
        <v>19</v>
      </c>
      <c r="B108" s="259">
        <v>114.6354893774474</v>
      </c>
      <c r="C108" s="259">
        <v>4638.7858111322194</v>
      </c>
      <c r="D108" s="259">
        <v>7211.2392787907038</v>
      </c>
      <c r="E108" s="259">
        <v>7315.511616549762</v>
      </c>
      <c r="F108" s="281">
        <v>19280.172195850133</v>
      </c>
      <c r="G108" s="245"/>
      <c r="H108" s="245"/>
      <c r="I108" s="245"/>
      <c r="J108" s="245"/>
      <c r="K108" s="245"/>
    </row>
    <row r="109" spans="1:11" x14ac:dyDescent="0.45">
      <c r="A109" s="280" t="s">
        <v>20</v>
      </c>
      <c r="B109" s="259">
        <v>3682.5230020514682</v>
      </c>
      <c r="C109" s="259">
        <v>5143.6851411383823</v>
      </c>
      <c r="D109" s="259">
        <v>8581.3416810900926</v>
      </c>
      <c r="E109" s="259">
        <v>9588.5184363663157</v>
      </c>
      <c r="F109" s="281">
        <v>26996.068260646258</v>
      </c>
      <c r="G109" s="245"/>
      <c r="H109" s="245"/>
      <c r="I109" s="245"/>
      <c r="J109" s="245"/>
    </row>
    <row r="110" spans="1:11" x14ac:dyDescent="0.45">
      <c r="A110" s="280" t="s">
        <v>21</v>
      </c>
      <c r="B110" s="259">
        <v>1616.1279217022275</v>
      </c>
      <c r="C110" s="259">
        <v>1952.6397328922412</v>
      </c>
      <c r="D110" s="259">
        <v>3396.7001265425915</v>
      </c>
      <c r="E110" s="259">
        <v>2476.4655619614859</v>
      </c>
      <c r="F110" s="281">
        <v>9441.9333430985462</v>
      </c>
      <c r="G110" s="245"/>
      <c r="H110" s="245"/>
      <c r="I110" s="245"/>
      <c r="J110" s="245"/>
    </row>
    <row r="111" spans="1:11" x14ac:dyDescent="0.45">
      <c r="A111" s="280" t="s">
        <v>22</v>
      </c>
      <c r="B111" s="259">
        <v>715.49598689918082</v>
      </c>
      <c r="C111" s="259">
        <v>928.94684448249052</v>
      </c>
      <c r="D111" s="259">
        <v>1682.5590559500943</v>
      </c>
      <c r="E111" s="259">
        <v>1362.3827695751297</v>
      </c>
      <c r="F111" s="281">
        <v>4689.3846569068955</v>
      </c>
      <c r="G111" s="245"/>
      <c r="H111" s="245"/>
      <c r="I111" s="245"/>
      <c r="J111" s="245"/>
    </row>
    <row r="112" spans="1:11" x14ac:dyDescent="0.45">
      <c r="A112" s="280" t="s">
        <v>101</v>
      </c>
      <c r="B112" s="259">
        <v>1234.9656760177459</v>
      </c>
      <c r="C112" s="259">
        <v>1477.8204782681441</v>
      </c>
      <c r="D112" s="259">
        <v>3040.5856855745187</v>
      </c>
      <c r="E112" s="259">
        <v>2325.0896986753633</v>
      </c>
      <c r="F112" s="281">
        <v>8078.461538535772</v>
      </c>
      <c r="G112" s="245"/>
      <c r="H112" s="245"/>
      <c r="I112" s="245"/>
      <c r="J112" s="245"/>
    </row>
    <row r="113" spans="1:10" ht="14.65" thickBot="1" x14ac:dyDescent="0.5">
      <c r="A113" s="282" t="s">
        <v>102</v>
      </c>
      <c r="B113" s="260">
        <v>7477.5925816944264</v>
      </c>
      <c r="C113" s="260">
        <v>8128.8968809736771</v>
      </c>
      <c r="D113" s="260">
        <v>14665.89765595877</v>
      </c>
      <c r="E113" s="260">
        <v>12858.099576426652</v>
      </c>
      <c r="F113" s="281">
        <v>43130.486695053522</v>
      </c>
      <c r="G113" s="245"/>
      <c r="H113" s="245"/>
      <c r="I113" s="245"/>
      <c r="J113" s="245"/>
    </row>
    <row r="114" spans="1:10" ht="14.65" thickTop="1" x14ac:dyDescent="0.45">
      <c r="A114" s="283" t="s">
        <v>24</v>
      </c>
      <c r="B114" s="284">
        <v>15351.786691078709</v>
      </c>
      <c r="C114" s="284">
        <v>52374.714809823236</v>
      </c>
      <c r="D114" s="284">
        <v>78235.42175734503</v>
      </c>
      <c r="E114" s="284">
        <v>71543.60878670754</v>
      </c>
      <c r="F114" s="284">
        <v>217505.53204495451</v>
      </c>
      <c r="G114" s="245"/>
      <c r="H114" s="245"/>
      <c r="I114" s="245"/>
      <c r="J114" s="245"/>
    </row>
    <row r="115" spans="1:10" x14ac:dyDescent="0.45">
      <c r="A115" s="54"/>
      <c r="B115" s="54"/>
      <c r="C115" s="54"/>
      <c r="D115" s="54"/>
      <c r="E115" s="54"/>
      <c r="F115" s="65"/>
      <c r="G115" s="54"/>
      <c r="H115" s="54"/>
      <c r="I115" s="54"/>
      <c r="J115" s="54"/>
    </row>
    <row r="116" spans="1:10" ht="14.65" thickBot="1" x14ac:dyDescent="0.5">
      <c r="A116" s="262" t="s">
        <v>103</v>
      </c>
      <c r="B116" s="262"/>
      <c r="C116" s="262"/>
      <c r="D116" s="262"/>
      <c r="E116" s="262"/>
      <c r="F116" s="262"/>
      <c r="G116" s="262"/>
      <c r="H116" s="262"/>
      <c r="I116" s="262"/>
      <c r="J116" s="262"/>
    </row>
    <row r="117" spans="1:10" x14ac:dyDescent="0.45">
      <c r="A117" s="245"/>
      <c r="B117" s="245"/>
      <c r="C117" s="245"/>
      <c r="D117" s="245"/>
      <c r="E117" s="245"/>
      <c r="F117" s="256"/>
      <c r="G117" s="245"/>
      <c r="H117" s="245"/>
      <c r="I117" s="245"/>
      <c r="J117" s="245"/>
    </row>
    <row r="118" spans="1:10" ht="85.5" x14ac:dyDescent="0.45">
      <c r="A118" s="265" t="s">
        <v>104</v>
      </c>
      <c r="B118" s="265" t="s">
        <v>105</v>
      </c>
      <c r="C118" s="266" t="s">
        <v>106</v>
      </c>
      <c r="D118" s="266" t="s">
        <v>107</v>
      </c>
      <c r="E118" s="266" t="s">
        <v>108</v>
      </c>
      <c r="F118" s="279" t="s">
        <v>109</v>
      </c>
      <c r="G118" s="265" t="s">
        <v>110</v>
      </c>
      <c r="H118" s="266" t="s">
        <v>111</v>
      </c>
      <c r="I118" s="266" t="s">
        <v>112</v>
      </c>
      <c r="J118" s="266" t="s">
        <v>113</v>
      </c>
    </row>
    <row r="119" spans="1:10" x14ac:dyDescent="0.45">
      <c r="A119" s="245" t="s">
        <v>114</v>
      </c>
      <c r="B119" s="247">
        <v>0</v>
      </c>
      <c r="C119" s="247">
        <v>0</v>
      </c>
      <c r="D119" s="258">
        <v>0</v>
      </c>
      <c r="E119" s="247">
        <v>0</v>
      </c>
      <c r="F119" s="247">
        <v>0</v>
      </c>
      <c r="G119" s="258">
        <v>0</v>
      </c>
      <c r="H119" s="247">
        <v>0</v>
      </c>
      <c r="I119" s="247">
        <v>0</v>
      </c>
      <c r="J119" s="258">
        <v>0</v>
      </c>
    </row>
    <row r="120" spans="1:10" x14ac:dyDescent="0.45">
      <c r="A120" s="245" t="s">
        <v>115</v>
      </c>
      <c r="B120" s="247">
        <v>60515.303609139497</v>
      </c>
      <c r="C120" s="247">
        <v>2006.2776644418905</v>
      </c>
      <c r="D120" s="258">
        <v>3.3153228105739632E-2</v>
      </c>
      <c r="E120" s="247">
        <v>32544.978365279545</v>
      </c>
      <c r="F120" s="247">
        <v>235.63396138630142</v>
      </c>
      <c r="G120" s="258">
        <v>7.2402555854111858E-3</v>
      </c>
      <c r="H120" s="247">
        <v>8554.0524402102328</v>
      </c>
      <c r="I120" s="247">
        <v>476.53839284390739</v>
      </c>
      <c r="J120" s="258">
        <v>5.5709080131872035E-2</v>
      </c>
    </row>
    <row r="121" spans="1:10" ht="14.65" thickBot="1" x14ac:dyDescent="0.5">
      <c r="A121" s="245" t="s">
        <v>116</v>
      </c>
      <c r="B121" s="247">
        <v>113100.68441904982</v>
      </c>
      <c r="C121" s="247">
        <v>3874.923859964013</v>
      </c>
      <c r="D121" s="258">
        <v>3.4260834758585691E-2</v>
      </c>
      <c r="E121" s="247">
        <v>72555.202690774851</v>
      </c>
      <c r="F121" s="247">
        <v>507.20169889120223</v>
      </c>
      <c r="G121" s="258">
        <v>6.9905627726361682E-3</v>
      </c>
      <c r="H121" s="247">
        <v>19056.947559791683</v>
      </c>
      <c r="I121" s="247">
        <v>937.55985084851034</v>
      </c>
      <c r="J121" s="258">
        <v>4.9197797701173877E-2</v>
      </c>
    </row>
    <row r="122" spans="1:10" ht="14.65" thickTop="1" x14ac:dyDescent="0.45">
      <c r="A122" s="283" t="s">
        <v>24</v>
      </c>
      <c r="B122" s="284">
        <v>173615.98802818931</v>
      </c>
      <c r="C122" s="284">
        <v>5881.2015244059039</v>
      </c>
      <c r="D122" s="309">
        <v>3.3874769203001039E-2</v>
      </c>
      <c r="E122" s="284">
        <v>105100.1810560544</v>
      </c>
      <c r="F122" s="284">
        <v>742.83566027750362</v>
      </c>
      <c r="G122" s="309">
        <v>7.0678818324900671E-3</v>
      </c>
      <c r="H122" s="284">
        <v>27611.000000001914</v>
      </c>
      <c r="I122" s="284">
        <v>1414.0982436924178</v>
      </c>
      <c r="J122" s="309">
        <v>5.1215031823994776E-2</v>
      </c>
    </row>
    <row r="123" spans="1:10" x14ac:dyDescent="0.45">
      <c r="A123" s="245"/>
      <c r="B123" s="245"/>
      <c r="C123" s="245"/>
      <c r="D123" s="245"/>
      <c r="E123" s="245"/>
      <c r="F123" s="245"/>
      <c r="G123" s="245"/>
      <c r="H123" s="245"/>
      <c r="I123" s="247"/>
      <c r="J123" s="247"/>
    </row>
    <row r="124" spans="1:10" ht="85.5" x14ac:dyDescent="0.45">
      <c r="A124" s="265" t="s">
        <v>117</v>
      </c>
      <c r="B124" s="265" t="s">
        <v>105</v>
      </c>
      <c r="C124" s="266" t="s">
        <v>106</v>
      </c>
      <c r="D124" s="266" t="s">
        <v>107</v>
      </c>
      <c r="E124" s="266" t="s">
        <v>108</v>
      </c>
      <c r="F124" s="279" t="s">
        <v>109</v>
      </c>
      <c r="G124" s="265" t="s">
        <v>110</v>
      </c>
      <c r="H124" s="266" t="s">
        <v>111</v>
      </c>
      <c r="I124" s="266" t="s">
        <v>112</v>
      </c>
      <c r="J124" s="266" t="s">
        <v>113</v>
      </c>
    </row>
    <row r="125" spans="1:10" x14ac:dyDescent="0.45">
      <c r="A125" s="245" t="s">
        <v>118</v>
      </c>
      <c r="B125" s="247">
        <v>1358.2761551020146</v>
      </c>
      <c r="C125" s="247">
        <v>66.25563148122842</v>
      </c>
      <c r="D125" s="258">
        <v>4.8779205342268726E-2</v>
      </c>
      <c r="E125" s="247">
        <v>956.94547963992329</v>
      </c>
      <c r="F125" s="247">
        <v>11.834696518038218</v>
      </c>
      <c r="G125" s="258">
        <v>1.2367158599768236E-2</v>
      </c>
      <c r="H125" s="247">
        <v>257.10545598140953</v>
      </c>
      <c r="I125" s="247">
        <v>21.478141551979984</v>
      </c>
      <c r="J125" s="258">
        <v>8.3538256588117671E-2</v>
      </c>
    </row>
    <row r="126" spans="1:10" x14ac:dyDescent="0.45">
      <c r="A126" s="245" t="s">
        <v>119</v>
      </c>
      <c r="B126" s="247">
        <v>6645.5131922373075</v>
      </c>
      <c r="C126" s="247">
        <v>206.13316810929967</v>
      </c>
      <c r="D126" s="258">
        <v>3.1018397247346671E-2</v>
      </c>
      <c r="E126" s="247">
        <v>2632.8684227789249</v>
      </c>
      <c r="F126" s="247">
        <v>11.321315111380017</v>
      </c>
      <c r="G126" s="258">
        <v>4.2999927430595487E-3</v>
      </c>
      <c r="H126" s="247">
        <v>591.44215530153076</v>
      </c>
      <c r="I126" s="247">
        <v>31.056833836717015</v>
      </c>
      <c r="J126" s="258">
        <v>5.2510348743882704E-2</v>
      </c>
    </row>
    <row r="127" spans="1:10" x14ac:dyDescent="0.45">
      <c r="A127" s="245" t="s">
        <v>120</v>
      </c>
      <c r="B127" s="247">
        <v>3807.2466993337434</v>
      </c>
      <c r="C127" s="247">
        <v>129.95928340160808</v>
      </c>
      <c r="D127" s="258">
        <v>3.413471562647899E-2</v>
      </c>
      <c r="E127" s="247">
        <v>1680.6943938103097</v>
      </c>
      <c r="F127" s="247">
        <v>18.372035629120028</v>
      </c>
      <c r="G127" s="258">
        <v>1.0931217297315251E-2</v>
      </c>
      <c r="H127" s="247">
        <v>414.50176002084009</v>
      </c>
      <c r="I127" s="247">
        <v>41.273547143214515</v>
      </c>
      <c r="J127" s="258">
        <v>9.9573876697506392E-2</v>
      </c>
    </row>
    <row r="128" spans="1:10" x14ac:dyDescent="0.45">
      <c r="A128" s="245" t="s">
        <v>121</v>
      </c>
      <c r="B128" s="247">
        <v>557.8062015754341</v>
      </c>
      <c r="C128" s="247">
        <v>25.999408406669385</v>
      </c>
      <c r="D128" s="258">
        <v>4.6610109986655275E-2</v>
      </c>
      <c r="E128" s="247">
        <v>181.75263406590742</v>
      </c>
      <c r="F128" s="247">
        <v>1.6395224392330681</v>
      </c>
      <c r="G128" s="258">
        <v>9.0206254652603381E-3</v>
      </c>
      <c r="H128" s="247">
        <v>44.898070502560138</v>
      </c>
      <c r="I128" s="247">
        <v>2.8156646309715638</v>
      </c>
      <c r="J128" s="258">
        <v>6.271237492958659E-2</v>
      </c>
    </row>
    <row r="129" spans="1:10" x14ac:dyDescent="0.45">
      <c r="A129" s="245" t="s">
        <v>122</v>
      </c>
      <c r="B129" s="247">
        <v>7665.1964711879491</v>
      </c>
      <c r="C129" s="247">
        <v>323.6039861967148</v>
      </c>
      <c r="D129" s="258">
        <v>4.2217311377872976E-2</v>
      </c>
      <c r="E129" s="247">
        <v>2942.7572091502157</v>
      </c>
      <c r="F129" s="247">
        <v>18.29145649567791</v>
      </c>
      <c r="G129" s="258">
        <v>6.2157545443444718E-3</v>
      </c>
      <c r="H129" s="247">
        <v>744.51101905177484</v>
      </c>
      <c r="I129" s="247">
        <v>38.287211680173584</v>
      </c>
      <c r="J129" s="258">
        <v>5.1425983901402822E-2</v>
      </c>
    </row>
    <row r="130" spans="1:10" x14ac:dyDescent="0.45">
      <c r="A130" s="245" t="s">
        <v>123</v>
      </c>
      <c r="B130" s="247">
        <v>2800.7353581546931</v>
      </c>
      <c r="C130" s="247">
        <v>109.57452710639311</v>
      </c>
      <c r="D130" s="258">
        <v>3.9123484761726272E-2</v>
      </c>
      <c r="E130" s="247">
        <v>939.17187099472903</v>
      </c>
      <c r="F130" s="247">
        <v>9.162805328331018</v>
      </c>
      <c r="G130" s="258">
        <v>9.7562603941983295E-3</v>
      </c>
      <c r="H130" s="247">
        <v>240.84825795193257</v>
      </c>
      <c r="I130" s="247">
        <v>17.531650374345059</v>
      </c>
      <c r="J130" s="258">
        <v>7.2791269172658699E-2</v>
      </c>
    </row>
    <row r="131" spans="1:10" x14ac:dyDescent="0.45">
      <c r="A131" s="245" t="s">
        <v>124</v>
      </c>
      <c r="B131" s="247">
        <v>59.730457986050688</v>
      </c>
      <c r="C131" s="247">
        <v>1.9494004516132051</v>
      </c>
      <c r="D131" s="258">
        <v>3.2636623212707723E-2</v>
      </c>
      <c r="E131" s="247">
        <v>49.560265869450518</v>
      </c>
      <c r="F131" s="247">
        <v>8.8025122572704798E-2</v>
      </c>
      <c r="G131" s="258">
        <v>1.7761228885368921E-3</v>
      </c>
      <c r="H131" s="247">
        <v>12.196293449299459</v>
      </c>
      <c r="I131" s="247">
        <v>0.38265716512037418</v>
      </c>
      <c r="J131" s="258">
        <v>3.1374873580329733E-2</v>
      </c>
    </row>
    <row r="132" spans="1:10" x14ac:dyDescent="0.45">
      <c r="A132" s="245" t="s">
        <v>125</v>
      </c>
      <c r="B132" s="247">
        <v>151.18058491398182</v>
      </c>
      <c r="C132" s="247">
        <v>4.7010219690055077</v>
      </c>
      <c r="D132" s="258">
        <v>3.1095407996207174E-2</v>
      </c>
      <c r="E132" s="247">
        <v>144.21669671378271</v>
      </c>
      <c r="F132" s="247">
        <v>0.87204515684921091</v>
      </c>
      <c r="G132" s="258">
        <v>6.0467697341584584E-3</v>
      </c>
      <c r="H132" s="247">
        <v>34.330287685137321</v>
      </c>
      <c r="I132" s="247">
        <v>2.2753451938503146</v>
      </c>
      <c r="J132" s="258">
        <v>6.6278069520384023E-2</v>
      </c>
    </row>
    <row r="133" spans="1:10" x14ac:dyDescent="0.45">
      <c r="A133" s="245" t="s">
        <v>126</v>
      </c>
      <c r="B133" s="247">
        <v>654.75945464121924</v>
      </c>
      <c r="C133" s="247">
        <v>20.4497707076636</v>
      </c>
      <c r="D133" s="258">
        <v>3.1232493952865818E-2</v>
      </c>
      <c r="E133" s="247">
        <v>766.22158289543768</v>
      </c>
      <c r="F133" s="247">
        <v>5.659567322205902</v>
      </c>
      <c r="G133" s="258">
        <v>7.3863324246482807E-3</v>
      </c>
      <c r="H133" s="247">
        <v>177.86139376074883</v>
      </c>
      <c r="I133" s="247">
        <v>10.671463302817864</v>
      </c>
      <c r="J133" s="258">
        <v>5.9998761266723447E-2</v>
      </c>
    </row>
    <row r="134" spans="1:10" x14ac:dyDescent="0.45">
      <c r="A134" s="245" t="s">
        <v>127</v>
      </c>
      <c r="B134" s="247">
        <v>2827.9327339485671</v>
      </c>
      <c r="C134" s="247">
        <v>95.199131499674053</v>
      </c>
      <c r="D134" s="258">
        <v>3.3663859948588677E-2</v>
      </c>
      <c r="E134" s="247">
        <v>1696.2918592508056</v>
      </c>
      <c r="F134" s="247">
        <v>5.3133980715488445</v>
      </c>
      <c r="G134" s="258">
        <v>3.1323607683265021E-3</v>
      </c>
      <c r="H134" s="247">
        <v>362.43303634411217</v>
      </c>
      <c r="I134" s="247">
        <v>8.955519502859012</v>
      </c>
      <c r="J134" s="258">
        <v>2.4709445897079293E-2</v>
      </c>
    </row>
    <row r="135" spans="1:10" x14ac:dyDescent="0.45">
      <c r="A135" s="245" t="s">
        <v>128</v>
      </c>
      <c r="B135" s="247">
        <v>161.28549924903643</v>
      </c>
      <c r="C135" s="247">
        <v>3.6021860881548573</v>
      </c>
      <c r="D135" s="258">
        <v>2.2334221643774823E-2</v>
      </c>
      <c r="E135" s="247">
        <v>52.180048622567291</v>
      </c>
      <c r="F135" s="247">
        <v>0.75467077854153419</v>
      </c>
      <c r="G135" s="258">
        <v>1.4462822447718982E-2</v>
      </c>
      <c r="H135" s="247">
        <v>20.112332266845179</v>
      </c>
      <c r="I135" s="247">
        <v>1.3553786331052666</v>
      </c>
      <c r="J135" s="258">
        <v>6.739042569118571E-2</v>
      </c>
    </row>
    <row r="136" spans="1:10" x14ac:dyDescent="0.45">
      <c r="A136" s="245" t="s">
        <v>129</v>
      </c>
      <c r="B136" s="247">
        <v>7836.6486925997451</v>
      </c>
      <c r="C136" s="247">
        <v>302.23940280260882</v>
      </c>
      <c r="D136" s="258">
        <v>3.8567430372120376E-2</v>
      </c>
      <c r="E136" s="247">
        <v>737.956203010482</v>
      </c>
      <c r="F136" s="247">
        <v>5.7437071070452612</v>
      </c>
      <c r="G136" s="258">
        <v>7.7832628597928827E-3</v>
      </c>
      <c r="H136" s="247">
        <v>219.87711187754672</v>
      </c>
      <c r="I136" s="247">
        <v>19.748628986010722</v>
      </c>
      <c r="J136" s="258">
        <v>8.9816665397210907E-2</v>
      </c>
    </row>
    <row r="137" spans="1:10" x14ac:dyDescent="0.45">
      <c r="A137" s="245" t="s">
        <v>130</v>
      </c>
      <c r="B137" s="247">
        <v>10182.011798729973</v>
      </c>
      <c r="C137" s="247">
        <v>293.61409891063914</v>
      </c>
      <c r="D137" s="258">
        <v>2.8836550645842146E-2</v>
      </c>
      <c r="E137" s="247">
        <v>2776.0483661160961</v>
      </c>
      <c r="F137" s="247">
        <v>19.963045107747185</v>
      </c>
      <c r="G137" s="258">
        <v>7.191173378465668E-3</v>
      </c>
      <c r="H137" s="247">
        <v>715.80540919148575</v>
      </c>
      <c r="I137" s="247">
        <v>47.414987901568729</v>
      </c>
      <c r="J137" s="258">
        <v>6.6240052523666673E-2</v>
      </c>
    </row>
    <row r="138" spans="1:10" x14ac:dyDescent="0.45">
      <c r="A138" s="245" t="s">
        <v>131</v>
      </c>
      <c r="B138" s="247">
        <v>70.726212482649032</v>
      </c>
      <c r="C138" s="247">
        <v>2.2983444463335605</v>
      </c>
      <c r="D138" s="258">
        <v>3.2496359774636649E-2</v>
      </c>
      <c r="E138" s="247">
        <v>13.437668690410016</v>
      </c>
      <c r="F138" s="247">
        <v>9.5061524553359492E-2</v>
      </c>
      <c r="G138" s="258">
        <v>7.0742572051357023E-3</v>
      </c>
      <c r="H138" s="247">
        <v>5.063680660464569</v>
      </c>
      <c r="I138" s="247">
        <v>0.39018752396790357</v>
      </c>
      <c r="J138" s="258">
        <v>7.7056108023231012E-2</v>
      </c>
    </row>
    <row r="139" spans="1:10" x14ac:dyDescent="0.45">
      <c r="A139" s="245" t="s">
        <v>132</v>
      </c>
      <c r="B139" s="247">
        <v>507.96944787273736</v>
      </c>
      <c r="C139" s="247">
        <v>12.672124351841568</v>
      </c>
      <c r="D139" s="258">
        <v>2.4946627016466435E-2</v>
      </c>
      <c r="E139" s="247">
        <v>301.51136910863909</v>
      </c>
      <c r="F139" s="247">
        <v>1.169680980341862</v>
      </c>
      <c r="G139" s="258">
        <v>3.8793926205827689E-3</v>
      </c>
      <c r="H139" s="247">
        <v>68.454595013701663</v>
      </c>
      <c r="I139" s="247">
        <v>3.5516269436428303</v>
      </c>
      <c r="J139" s="258">
        <v>5.1882958958882855E-2</v>
      </c>
    </row>
    <row r="140" spans="1:10" x14ac:dyDescent="0.45">
      <c r="A140" s="245" t="s">
        <v>133</v>
      </c>
      <c r="B140" s="247">
        <v>42015.189098447649</v>
      </c>
      <c r="C140" s="247">
        <v>1371.2654185258448</v>
      </c>
      <c r="D140" s="258">
        <v>3.2637373482070312E-2</v>
      </c>
      <c r="E140" s="247">
        <v>25591.402671843476</v>
      </c>
      <c r="F140" s="247">
        <v>158.62852938745834</v>
      </c>
      <c r="G140" s="258">
        <v>6.1985085937468678E-3</v>
      </c>
      <c r="H140" s="247">
        <v>6737.1297962395647</v>
      </c>
      <c r="I140" s="247">
        <v>313.65141431641257</v>
      </c>
      <c r="J140" s="258">
        <v>4.6555643694364039E-2</v>
      </c>
    </row>
    <row r="141" spans="1:10" x14ac:dyDescent="0.45">
      <c r="A141" s="245" t="s">
        <v>134</v>
      </c>
      <c r="B141" s="247">
        <v>9014.3019909733302</v>
      </c>
      <c r="C141" s="247">
        <v>325.57068582441769</v>
      </c>
      <c r="D141" s="258">
        <v>3.6117126556269703E-2</v>
      </c>
      <c r="E141" s="247">
        <v>1942.1803247395765</v>
      </c>
      <c r="F141" s="247">
        <v>12.103674705939127</v>
      </c>
      <c r="G141" s="258">
        <v>6.2320035641191497E-3</v>
      </c>
      <c r="H141" s="247">
        <v>435.35455347116135</v>
      </c>
      <c r="I141" s="247">
        <v>23.004734222422041</v>
      </c>
      <c r="J141" s="258">
        <v>5.2841377307302963E-2</v>
      </c>
    </row>
    <row r="142" spans="1:10" ht="14.65" thickBot="1" x14ac:dyDescent="0.5">
      <c r="A142" s="245" t="s">
        <v>135</v>
      </c>
      <c r="B142" s="247">
        <v>77299.477978750205</v>
      </c>
      <c r="C142" s="247">
        <v>2586.1139341262274</v>
      </c>
      <c r="D142" s="258">
        <v>3.3455774886825961E-2</v>
      </c>
      <c r="E142" s="247">
        <v>61694.98398875448</v>
      </c>
      <c r="F142" s="247">
        <v>461.82242349092053</v>
      </c>
      <c r="G142" s="258">
        <v>7.4855748981975537E-3</v>
      </c>
      <c r="H142" s="247">
        <v>16529.07479123124</v>
      </c>
      <c r="I142" s="247">
        <v>830.25325078323931</v>
      </c>
      <c r="J142" s="258">
        <v>5.0229868354379578E-2</v>
      </c>
    </row>
    <row r="143" spans="1:10" ht="14.65" thickTop="1" x14ac:dyDescent="0.45">
      <c r="A143" s="283" t="s">
        <v>24</v>
      </c>
      <c r="B143" s="284">
        <v>173615.98802818629</v>
      </c>
      <c r="C143" s="284">
        <v>5881.2015244059376</v>
      </c>
      <c r="D143" s="309">
        <v>3.3874769203001823E-2</v>
      </c>
      <c r="E143" s="284">
        <v>105100.18105605521</v>
      </c>
      <c r="F143" s="284">
        <v>742.83566027750408</v>
      </c>
      <c r="G143" s="309">
        <v>7.0678818324900168E-3</v>
      </c>
      <c r="H143" s="284">
        <v>27611.000000001353</v>
      </c>
      <c r="I143" s="284">
        <v>1414.0982436924187</v>
      </c>
      <c r="J143" s="309">
        <v>5.1215031823995852E-2</v>
      </c>
    </row>
  </sheetData>
  <sheetProtection algorithmName="SHA-512" hashValue="TriNxWzbi4K11kWkcXKznCcfESbt9xDMxRKCqiwEKJlIMxGzS/HQ8sm90lTc6/4S7/xGjjk61RzfK0TZYbc23g==" saltValue="6ShSIYK9dWtoWjDHAW2Q0w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077AB-4E97-454C-8DD7-870F18C4C171}">
  <sheetPr>
    <tabColor theme="4" tint="-0.249977111117893"/>
  </sheetPr>
  <dimension ref="A1:O156"/>
  <sheetViews>
    <sheetView topLeftCell="A79" workbookViewId="0">
      <selection activeCell="D12" sqref="D12"/>
    </sheetView>
  </sheetViews>
  <sheetFormatPr defaultRowHeight="14.25" x14ac:dyDescent="0.45"/>
  <cols>
    <col min="1" max="1" width="65.46484375" customWidth="1"/>
    <col min="2" max="2" width="16.265625" customWidth="1"/>
    <col min="3" max="3" width="14.53125" customWidth="1"/>
    <col min="4" max="5" width="12.6640625" customWidth="1"/>
    <col min="6" max="6" width="15.33203125" customWidth="1"/>
    <col min="8" max="8" width="14.3984375" customWidth="1"/>
    <col min="12" max="12" width="13.73046875" customWidth="1"/>
  </cols>
  <sheetData>
    <row r="1" spans="1:15" s="106" customFormat="1" ht="14.65" thickBot="1" x14ac:dyDescent="0.5">
      <c r="B1" s="124" t="s">
        <v>140</v>
      </c>
      <c r="C1" s="125"/>
      <c r="D1" s="125"/>
      <c r="E1" s="126" t="s">
        <v>141</v>
      </c>
      <c r="F1" s="127"/>
    </row>
    <row r="2" spans="1:15" s="106" customFormat="1" ht="43.15" thickBot="1" x14ac:dyDescent="0.5">
      <c r="B2" s="128" t="s">
        <v>142</v>
      </c>
      <c r="C2" s="128" t="s">
        <v>143</v>
      </c>
      <c r="D2" s="128" t="s">
        <v>144</v>
      </c>
      <c r="E2" s="128" t="s">
        <v>145</v>
      </c>
      <c r="F2" s="129" t="s">
        <v>146</v>
      </c>
    </row>
    <row r="3" spans="1:15" s="106" customFormat="1" x14ac:dyDescent="0.45">
      <c r="B3" s="130" t="s">
        <v>147</v>
      </c>
      <c r="C3" s="130">
        <v>1.39</v>
      </c>
      <c r="D3" s="131">
        <v>2.06E-2</v>
      </c>
      <c r="E3" s="132">
        <f>D3</f>
        <v>2.06E-2</v>
      </c>
      <c r="F3" s="133">
        <f>IFERROR(E3-D3,"N/A")</f>
        <v>0</v>
      </c>
    </row>
    <row r="4" spans="1:15" s="106" customFormat="1" x14ac:dyDescent="0.45">
      <c r="B4" s="130" t="s">
        <v>148</v>
      </c>
      <c r="C4" s="130">
        <v>1.5</v>
      </c>
      <c r="D4" s="131">
        <v>4.1200000000000001E-2</v>
      </c>
      <c r="E4" s="132">
        <f t="shared" ref="E4:E8" si="0">D4</f>
        <v>4.1200000000000001E-2</v>
      </c>
      <c r="F4" s="133">
        <f t="shared" ref="F4:F11" si="1">IFERROR(E4-D4,"N/A")</f>
        <v>0</v>
      </c>
    </row>
    <row r="5" spans="1:15" s="106" customFormat="1" x14ac:dyDescent="0.45">
      <c r="B5" s="130" t="s">
        <v>149</v>
      </c>
      <c r="C5" s="130">
        <v>2</v>
      </c>
      <c r="D5" s="131">
        <v>6.4899999999999999E-2</v>
      </c>
      <c r="E5" s="132">
        <f t="shared" si="0"/>
        <v>6.4899999999999999E-2</v>
      </c>
      <c r="F5" s="133">
        <f t="shared" si="1"/>
        <v>0</v>
      </c>
    </row>
    <row r="6" spans="1:15" s="106" customFormat="1" x14ac:dyDescent="0.45">
      <c r="B6" s="130" t="s">
        <v>150</v>
      </c>
      <c r="C6" s="130">
        <v>2.5</v>
      </c>
      <c r="D6" s="131">
        <v>8.2900000000000001E-2</v>
      </c>
      <c r="E6" s="132">
        <f t="shared" si="0"/>
        <v>8.2900000000000001E-2</v>
      </c>
      <c r="F6" s="133">
        <f t="shared" si="1"/>
        <v>0</v>
      </c>
    </row>
    <row r="7" spans="1:15" s="106" customFormat="1" x14ac:dyDescent="0.45">
      <c r="B7" s="130" t="s">
        <v>151</v>
      </c>
      <c r="C7" s="130">
        <v>3</v>
      </c>
      <c r="D7" s="131">
        <v>9.7799999999999998E-2</v>
      </c>
      <c r="E7" s="132">
        <f t="shared" si="0"/>
        <v>9.7799999999999998E-2</v>
      </c>
      <c r="F7" s="133">
        <f t="shared" si="1"/>
        <v>0</v>
      </c>
    </row>
    <row r="8" spans="1:15" s="106" customFormat="1" x14ac:dyDescent="0.45">
      <c r="B8" s="130" t="s">
        <v>152</v>
      </c>
      <c r="C8" s="130">
        <v>4</v>
      </c>
      <c r="D8" s="131">
        <v>9.7799999999999998E-2</v>
      </c>
      <c r="E8" s="132">
        <f t="shared" si="0"/>
        <v>9.7799999999999998E-2</v>
      </c>
      <c r="F8" s="134">
        <f t="shared" si="1"/>
        <v>0</v>
      </c>
    </row>
    <row r="9" spans="1:15" s="106" customFormat="1" x14ac:dyDescent="0.45">
      <c r="B9" s="142" t="s">
        <v>153</v>
      </c>
      <c r="C9" s="142">
        <v>5</v>
      </c>
      <c r="D9" s="143" t="s">
        <v>154</v>
      </c>
      <c r="E9" s="144">
        <v>9.7799999999999998E-2</v>
      </c>
      <c r="F9" s="145" t="str">
        <f t="shared" si="1"/>
        <v>N/A</v>
      </c>
    </row>
    <row r="10" spans="1:15" s="106" customFormat="1" x14ac:dyDescent="0.45">
      <c r="B10" s="130" t="s">
        <v>155</v>
      </c>
      <c r="C10" s="130">
        <v>6</v>
      </c>
      <c r="D10" s="135" t="s">
        <v>154</v>
      </c>
      <c r="E10" s="136" t="s">
        <v>154</v>
      </c>
      <c r="F10" s="134" t="str">
        <f t="shared" si="1"/>
        <v>N/A</v>
      </c>
    </row>
    <row r="11" spans="1:15" s="106" customFormat="1" ht="14.65" thickBot="1" x14ac:dyDescent="0.5">
      <c r="B11" s="137" t="s">
        <v>156</v>
      </c>
      <c r="C11" s="137" t="s">
        <v>156</v>
      </c>
      <c r="D11" s="138" t="s">
        <v>154</v>
      </c>
      <c r="E11" s="139" t="s">
        <v>154</v>
      </c>
      <c r="F11" s="140" t="str">
        <f t="shared" si="1"/>
        <v>N/A</v>
      </c>
    </row>
    <row r="12" spans="1:15" s="106" customFormat="1" x14ac:dyDescent="0.45"/>
    <row r="13" spans="1:15" ht="15.75" x14ac:dyDescent="0.5">
      <c r="A13" s="61" t="s">
        <v>8</v>
      </c>
      <c r="B13" s="61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5" x14ac:dyDescent="0.45">
      <c r="A14" s="55" t="s">
        <v>9</v>
      </c>
      <c r="B14" s="57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</row>
    <row r="15" spans="1:15" x14ac:dyDescent="0.45">
      <c r="A15" s="57" t="s">
        <v>10</v>
      </c>
      <c r="B15" s="55" t="str">
        <f>[2]Inputs!$J$9&amp;" - "&amp;[2]Inputs!$I$6&amp;" "&amp;Subsidy_Program&amp;", "&amp;[2]Inputs!$I$7&amp;" "&amp;[2]Inputs!$J$7</f>
        <v>Best Estimate - Subsidy Applied As: State Income Limit, Currently Unsubsidized Population Subsidy Includes: Total Federal &amp; State Subsidy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</row>
    <row r="16" spans="1:15" x14ac:dyDescent="0.45">
      <c r="A16" s="54"/>
      <c r="B16" s="54"/>
      <c r="C16" s="54"/>
      <c r="D16" s="70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</row>
    <row r="17" spans="1:15" ht="14.65" thickBot="1" x14ac:dyDescent="0.5">
      <c r="A17" s="71" t="s">
        <v>12</v>
      </c>
      <c r="B17" s="71"/>
      <c r="C17" s="71"/>
      <c r="D17" s="71"/>
      <c r="E17" s="71"/>
      <c r="F17" s="71"/>
      <c r="G17" s="71"/>
      <c r="H17" s="71"/>
      <c r="I17" s="71"/>
      <c r="J17" s="87"/>
      <c r="K17" s="87"/>
      <c r="L17" s="71"/>
      <c r="M17" s="71"/>
      <c r="N17" s="54"/>
      <c r="O17" s="54"/>
    </row>
    <row r="18" spans="1:15" x14ac:dyDescent="0.4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</row>
    <row r="19" spans="1:15" x14ac:dyDescent="0.45">
      <c r="A19" s="63">
        <f>SUM([2]Results!C18:Q18)</f>
        <v>52904000</v>
      </c>
      <c r="B19" s="54" t="s">
        <v>58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</row>
    <row r="20" spans="1:15" x14ac:dyDescent="0.45">
      <c r="A20" s="43" t="str">
        <f>TEXT([2]Results!T48,"$0,000")</f>
        <v>$697,196,000</v>
      </c>
      <c r="B20" s="54" t="str">
        <f>"Total Federal Subsidies"&amp;" ("&amp;IF([2]Results!T48-'[2]Metrics - Baseline'!B8&gt;0,"+","")&amp;TEXT([2]Results!T48-'[2]Metrics - Baseline'!B8,"$0,000")&amp;" change from baseline)"</f>
        <v>Total Federal Subsidies (-$4,510,000 change from baseline)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</row>
    <row r="21" spans="1:15" x14ac:dyDescent="0.45">
      <c r="A21" s="88">
        <f>SUM([2]Results!AK47,[2]Results!AN47)</f>
        <v>5782.4494712767028</v>
      </c>
      <c r="B21" s="54" t="s">
        <v>59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</row>
    <row r="22" spans="1:15" x14ac:dyDescent="0.45">
      <c r="A22" s="59">
        <f>L44</f>
        <v>13603.014955698543</v>
      </c>
      <c r="B22" s="54" t="s">
        <v>60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1:15" x14ac:dyDescent="0.45">
      <c r="A23" s="44">
        <v>3889.1021099344953</v>
      </c>
      <c r="B23" s="54" t="s">
        <v>61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45">
      <c r="A24" s="70">
        <v>0.95738723824873428</v>
      </c>
      <c r="B24" s="72" t="s">
        <v>62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</row>
    <row r="25" spans="1:15" x14ac:dyDescent="0.45">
      <c r="A25" s="89">
        <v>-6.0000000000000001E-3</v>
      </c>
      <c r="B25" s="54" t="s">
        <v>63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x14ac:dyDescent="0.45">
      <c r="A26" s="89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 x14ac:dyDescent="0.4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57" x14ac:dyDescent="0.45">
      <c r="A28" s="75" t="s">
        <v>64</v>
      </c>
      <c r="B28" s="75" t="s">
        <v>11</v>
      </c>
      <c r="C28" s="75" t="s">
        <v>65</v>
      </c>
      <c r="D28" s="75" t="s">
        <v>66</v>
      </c>
      <c r="E28" s="75" t="s">
        <v>67</v>
      </c>
      <c r="F28" s="75" t="s">
        <v>68</v>
      </c>
      <c r="G28" s="75" t="s">
        <v>69</v>
      </c>
      <c r="H28" s="54"/>
      <c r="I28" s="54"/>
      <c r="J28" s="54"/>
      <c r="K28" s="54"/>
      <c r="L28" s="54"/>
      <c r="M28" s="54"/>
      <c r="N28" s="54"/>
      <c r="O28" s="54"/>
    </row>
    <row r="29" spans="1:15" x14ac:dyDescent="0.45">
      <c r="A29" s="54" t="s">
        <v>70</v>
      </c>
      <c r="B29" s="56">
        <v>129356.93303623814</v>
      </c>
      <c r="C29" s="56">
        <v>129356.93303623814</v>
      </c>
      <c r="D29" s="56">
        <v>0</v>
      </c>
      <c r="E29" s="56">
        <v>0</v>
      </c>
      <c r="F29" s="56">
        <f>SUM(C29:E29)</f>
        <v>129356.93303623814</v>
      </c>
      <c r="G29" s="56">
        <f>F29-B29</f>
        <v>0</v>
      </c>
      <c r="H29" s="54"/>
      <c r="I29" s="54"/>
      <c r="J29" s="54"/>
      <c r="K29" s="54"/>
      <c r="L29" s="54"/>
      <c r="M29" s="54"/>
      <c r="N29" s="54"/>
      <c r="O29" s="54"/>
    </row>
    <row r="30" spans="1:15" x14ac:dyDescent="0.45">
      <c r="A30" s="54" t="s">
        <v>71</v>
      </c>
      <c r="B30" s="56">
        <v>0</v>
      </c>
      <c r="C30" s="90">
        <v>6949.1322563222384</v>
      </c>
      <c r="D30" s="56">
        <v>871.43322809960375</v>
      </c>
      <c r="E30" s="56">
        <v>5782.4494712767028</v>
      </c>
      <c r="F30" s="56">
        <f>SUM(C30:E30)</f>
        <v>13603.014955698545</v>
      </c>
      <c r="G30" s="56">
        <f>F30-B30</f>
        <v>13603.014955698545</v>
      </c>
      <c r="H30" s="54"/>
      <c r="I30" s="54"/>
      <c r="J30" s="54"/>
      <c r="K30" s="54"/>
      <c r="L30" s="54"/>
      <c r="M30" s="54"/>
      <c r="N30" s="54"/>
      <c r="O30" s="54"/>
    </row>
    <row r="31" spans="1:15" x14ac:dyDescent="0.45">
      <c r="A31" s="54" t="s">
        <v>72</v>
      </c>
      <c r="B31" s="56">
        <v>0</v>
      </c>
      <c r="C31" s="56">
        <v>0</v>
      </c>
      <c r="D31" s="56">
        <v>0</v>
      </c>
      <c r="E31" s="56">
        <v>0</v>
      </c>
      <c r="F31" s="56">
        <f>SUM(C31:E31)</f>
        <v>0</v>
      </c>
      <c r="G31" s="56">
        <f>F31-B31</f>
        <v>0</v>
      </c>
      <c r="H31" s="54"/>
      <c r="I31" s="54"/>
      <c r="J31" s="54"/>
      <c r="K31" s="54"/>
      <c r="L31" s="54"/>
      <c r="M31" s="54"/>
      <c r="N31" s="54"/>
      <c r="O31" s="54"/>
    </row>
    <row r="32" spans="1:15" x14ac:dyDescent="0.45">
      <c r="A32" s="54" t="s">
        <v>73</v>
      </c>
      <c r="B32" s="56">
        <v>80110.463580346652</v>
      </c>
      <c r="C32" s="56">
        <v>73161.331324024402</v>
      </c>
      <c r="D32" s="56">
        <v>0</v>
      </c>
      <c r="E32" s="56">
        <v>0</v>
      </c>
      <c r="F32" s="56">
        <f>SUM(C32:E32)</f>
        <v>73161.331324024402</v>
      </c>
      <c r="G32" s="56">
        <f>F32-B32</f>
        <v>-6949.1322563222493</v>
      </c>
      <c r="H32" s="54"/>
      <c r="I32" s="54"/>
      <c r="J32" s="54"/>
      <c r="K32" s="54"/>
      <c r="L32" s="54"/>
      <c r="M32" s="54"/>
      <c r="N32" s="54"/>
      <c r="O32" s="54"/>
    </row>
    <row r="33" spans="1:15" x14ac:dyDescent="0.45">
      <c r="A33" s="54" t="s">
        <v>24</v>
      </c>
      <c r="B33" s="56">
        <f>SUM(B29:B32)</f>
        <v>209467.3966165848</v>
      </c>
      <c r="C33" s="56">
        <f>SUM(C29:C32)</f>
        <v>209467.3966165848</v>
      </c>
      <c r="D33" s="56">
        <f>SUM(D29:D32)</f>
        <v>871.43322809960375</v>
      </c>
      <c r="E33" s="56">
        <f>SUM(E29:E32)</f>
        <v>5782.4494712767028</v>
      </c>
      <c r="F33" s="56">
        <f>SUM(F29:F32)</f>
        <v>216121.27931596112</v>
      </c>
      <c r="G33" s="56">
        <f>F33-B33</f>
        <v>6653.8826993763214</v>
      </c>
      <c r="H33" s="54"/>
      <c r="I33" s="54"/>
      <c r="J33" s="54"/>
      <c r="K33" s="54"/>
      <c r="L33" s="54"/>
      <c r="M33" s="54"/>
      <c r="N33" s="54"/>
      <c r="O33" s="54"/>
    </row>
    <row r="34" spans="1:15" x14ac:dyDescent="0.45">
      <c r="A34" s="54" t="s">
        <v>74</v>
      </c>
      <c r="B34" s="91">
        <f>1-B32/B33</f>
        <v>0.61755163393287793</v>
      </c>
      <c r="C34" s="66">
        <f>1-C32/C33</f>
        <v>0.65072687919093664</v>
      </c>
      <c r="D34" s="66">
        <f t="shared" ref="D34:F34" si="2">1-D32/D33</f>
        <v>1</v>
      </c>
      <c r="E34" s="66">
        <f t="shared" si="2"/>
        <v>1</v>
      </c>
      <c r="F34" s="91">
        <f t="shared" si="2"/>
        <v>0.66148020428351573</v>
      </c>
      <c r="G34" s="66"/>
      <c r="H34" s="54"/>
      <c r="I34" s="54"/>
      <c r="J34" s="54"/>
      <c r="K34" s="54"/>
      <c r="L34" s="54"/>
      <c r="M34" s="54"/>
      <c r="N34" s="54"/>
      <c r="O34" s="54"/>
    </row>
    <row r="35" spans="1:15" x14ac:dyDescent="0.45">
      <c r="A35" s="54"/>
      <c r="B35" s="54"/>
      <c r="C35" s="66"/>
      <c r="D35" s="66"/>
      <c r="E35" s="66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 x14ac:dyDescent="0.45">
      <c r="A36" s="54"/>
      <c r="B36" s="54"/>
      <c r="C36" s="66"/>
      <c r="D36" s="66"/>
      <c r="E36" s="66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 x14ac:dyDescent="0.45">
      <c r="A37" s="54"/>
      <c r="B37" s="62"/>
      <c r="C37" s="66"/>
      <c r="D37" s="66"/>
      <c r="E37" s="66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 x14ac:dyDescent="0.45">
      <c r="A38" s="54"/>
      <c r="B38" s="54"/>
      <c r="C38" s="66"/>
      <c r="D38" s="66"/>
      <c r="E38" s="66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 ht="14.65" thickBot="1" x14ac:dyDescent="0.5">
      <c r="A39" s="71" t="s">
        <v>14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54"/>
      <c r="O39" s="54"/>
    </row>
    <row r="40" spans="1:15" x14ac:dyDescent="0.4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1:15" ht="28.5" x14ac:dyDescent="0.45">
      <c r="A41" s="92"/>
      <c r="B41" s="74" t="s">
        <v>15</v>
      </c>
      <c r="C41" s="75" t="s">
        <v>16</v>
      </c>
      <c r="D41" s="75" t="s">
        <v>17</v>
      </c>
      <c r="E41" s="75" t="s">
        <v>18</v>
      </c>
      <c r="F41" s="75" t="s">
        <v>19</v>
      </c>
      <c r="G41" s="75" t="s">
        <v>20</v>
      </c>
      <c r="H41" s="75" t="s">
        <v>21</v>
      </c>
      <c r="I41" s="75" t="s">
        <v>22</v>
      </c>
      <c r="J41" s="75" t="s">
        <v>23</v>
      </c>
      <c r="K41" s="75" t="s">
        <v>75</v>
      </c>
      <c r="L41" s="75" t="s">
        <v>24</v>
      </c>
      <c r="M41" s="54"/>
      <c r="N41" s="54"/>
      <c r="O41" s="54"/>
    </row>
    <row r="42" spans="1:15" x14ac:dyDescent="0.45">
      <c r="A42" s="54" t="s">
        <v>76</v>
      </c>
      <c r="B42" s="56">
        <v>13492.552835610577</v>
      </c>
      <c r="C42" s="56">
        <v>14262.8796388878</v>
      </c>
      <c r="D42" s="56">
        <v>42074.724953040488</v>
      </c>
      <c r="E42" s="56">
        <v>28020.732498943631</v>
      </c>
      <c r="F42" s="56">
        <v>19280.172195851803</v>
      </c>
      <c r="G42" s="56">
        <v>26996.06826064624</v>
      </c>
      <c r="H42" s="56">
        <v>16095.816042475079</v>
      </c>
      <c r="I42" s="56">
        <v>4689.3846569069919</v>
      </c>
      <c r="J42" s="56">
        <v>8078.4615385358738</v>
      </c>
      <c r="K42" s="56">
        <v>43130.486695053616</v>
      </c>
      <c r="L42" s="93">
        <f>SUM(B42:K42)</f>
        <v>216121.2793159521</v>
      </c>
      <c r="M42" s="54"/>
      <c r="N42" s="54"/>
      <c r="O42" s="54"/>
    </row>
    <row r="43" spans="1:15" x14ac:dyDescent="0.45">
      <c r="A43" s="54" t="s">
        <v>26</v>
      </c>
      <c r="B43" s="66">
        <v>6.2430469032549042E-2</v>
      </c>
      <c r="C43" s="66">
        <v>6.5994795533462436E-2</v>
      </c>
      <c r="D43" s="66">
        <v>0.19468108409411647</v>
      </c>
      <c r="E43" s="66">
        <v>0.12965281617631533</v>
      </c>
      <c r="F43" s="66">
        <v>8.9209967000352997E-2</v>
      </c>
      <c r="G43" s="66">
        <v>0.12491166231335246</v>
      </c>
      <c r="H43" s="66">
        <v>7.4475850288406351E-2</v>
      </c>
      <c r="I43" s="66">
        <v>2.169793123448566E-2</v>
      </c>
      <c r="J43" s="66">
        <v>3.7379297235813222E-2</v>
      </c>
      <c r="K43" s="66">
        <v>0.19956612709106078</v>
      </c>
      <c r="L43" s="94">
        <f t="shared" ref="L43" si="3">L42/$L$42</f>
        <v>1</v>
      </c>
      <c r="M43" s="54"/>
      <c r="N43" s="54"/>
      <c r="O43" s="54"/>
    </row>
    <row r="44" spans="1:15" x14ac:dyDescent="0.45">
      <c r="A44" s="54" t="s">
        <v>77</v>
      </c>
      <c r="B44" s="56"/>
      <c r="C44" s="56"/>
      <c r="D44" s="56"/>
      <c r="E44" s="56"/>
      <c r="F44" s="56"/>
      <c r="G44" s="56"/>
      <c r="H44" s="56">
        <v>13603.014955698543</v>
      </c>
      <c r="I44" s="56"/>
      <c r="J44" s="56"/>
      <c r="K44" s="56"/>
      <c r="L44" s="93">
        <f>SUM(B44:K44)</f>
        <v>13603.014955698543</v>
      </c>
      <c r="M44" s="54"/>
      <c r="N44" s="54"/>
      <c r="O44" s="54"/>
    </row>
    <row r="45" spans="1:15" x14ac:dyDescent="0.45">
      <c r="A45" s="54" t="s">
        <v>78</v>
      </c>
      <c r="B45" s="67">
        <v>0</v>
      </c>
      <c r="C45" s="67">
        <v>0</v>
      </c>
      <c r="D45" s="67">
        <v>0</v>
      </c>
      <c r="E45" s="67">
        <v>0</v>
      </c>
      <c r="F45" s="67">
        <v>0</v>
      </c>
      <c r="G45" s="67">
        <v>0</v>
      </c>
      <c r="H45" s="67">
        <v>0.84512738712977908</v>
      </c>
      <c r="I45" s="67">
        <v>0</v>
      </c>
      <c r="J45" s="67">
        <v>0</v>
      </c>
      <c r="K45" s="67">
        <v>0</v>
      </c>
      <c r="L45" s="102">
        <f t="shared" ref="L45" si="4">L44/L42</f>
        <v>6.2941580758514845E-2</v>
      </c>
      <c r="M45" s="54"/>
      <c r="N45" s="54"/>
      <c r="O45" s="54"/>
    </row>
    <row r="46" spans="1:15" x14ac:dyDescent="0.45">
      <c r="A46" s="77" t="s">
        <v>27</v>
      </c>
      <c r="B46" s="78">
        <v>0</v>
      </c>
      <c r="C46" s="78">
        <v>0</v>
      </c>
      <c r="D46" s="78">
        <v>0</v>
      </c>
      <c r="E46" s="79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95"/>
      <c r="M46" s="54"/>
      <c r="N46" s="54"/>
      <c r="O46" s="54"/>
    </row>
    <row r="47" spans="1:15" x14ac:dyDescent="0.45">
      <c r="A47" s="54" t="s">
        <v>79</v>
      </c>
      <c r="B47" s="56">
        <v>814.59817077715525</v>
      </c>
      <c r="C47" s="56">
        <v>448.68241492003813</v>
      </c>
      <c r="D47" s="56">
        <v>1890.5647385951168</v>
      </c>
      <c r="E47" s="56">
        <v>2266.2818093412679</v>
      </c>
      <c r="F47" s="56">
        <v>2832.632920262738</v>
      </c>
      <c r="G47" s="56">
        <v>6664.7491422282847</v>
      </c>
      <c r="H47" s="56">
        <v>2492.8010867766288</v>
      </c>
      <c r="I47" s="56">
        <v>4689.3846569069965</v>
      </c>
      <c r="J47" s="56">
        <v>8078.4615385358729</v>
      </c>
      <c r="K47" s="56">
        <v>42983.174845678426</v>
      </c>
      <c r="L47" s="93">
        <f>SUM(B47:K47)</f>
        <v>73161.331324022525</v>
      </c>
      <c r="M47" s="54"/>
      <c r="N47" s="54"/>
      <c r="O47" s="54"/>
    </row>
    <row r="48" spans="1:15" x14ac:dyDescent="0.45">
      <c r="A48" s="80" t="s">
        <v>80</v>
      </c>
      <c r="B48" s="81">
        <v>647.89558918374723</v>
      </c>
      <c r="C48" s="81">
        <v>535.54095424631669</v>
      </c>
      <c r="D48" s="81">
        <v>495.01009069928028</v>
      </c>
      <c r="E48" s="81">
        <v>461.42900171916489</v>
      </c>
      <c r="F48" s="81">
        <v>433.99908885200875</v>
      </c>
      <c r="G48" s="81">
        <v>403.66413655642498</v>
      </c>
      <c r="H48" s="81">
        <v>348.90916232039342</v>
      </c>
      <c r="I48" s="81">
        <v>523.99330326369545</v>
      </c>
      <c r="J48" s="81">
        <v>542.04302618400891</v>
      </c>
      <c r="K48" s="81">
        <v>548.64008826689769</v>
      </c>
      <c r="L48" s="96">
        <f>SUMPRODUCT(B48:K48,$B$47:$K$47)/$L$47</f>
        <v>518.81851587030405</v>
      </c>
      <c r="M48" s="66"/>
      <c r="N48" s="54"/>
      <c r="O48" s="54"/>
    </row>
    <row r="49" spans="1:15" x14ac:dyDescent="0.45">
      <c r="A49" s="97" t="s">
        <v>81</v>
      </c>
      <c r="B49" s="98">
        <v>-4.1920268866236547</v>
      </c>
      <c r="C49" s="98">
        <v>-3.465067700054854</v>
      </c>
      <c r="D49" s="98">
        <v>-3.2028241031486049</v>
      </c>
      <c r="E49" s="98">
        <v>-2.9855470754349867</v>
      </c>
      <c r="F49" s="98">
        <v>-2.8080695093632784</v>
      </c>
      <c r="G49" s="98">
        <v>-2.6117956995848339</v>
      </c>
      <c r="H49" s="98">
        <v>-2.257518979685027</v>
      </c>
      <c r="I49" s="98">
        <v>-3.3903518597180766</v>
      </c>
      <c r="J49" s="98">
        <v>-3.5071375348191869</v>
      </c>
      <c r="K49" s="98">
        <v>-3.5498219767036256</v>
      </c>
      <c r="L49" s="96">
        <f>SUMPRODUCT(B49:K49,$B$47:$K$47)/$L$47</f>
        <v>-3.3568698477268311</v>
      </c>
      <c r="M49" s="99"/>
      <c r="N49" s="54"/>
      <c r="O49" s="54"/>
    </row>
    <row r="50" spans="1:15" x14ac:dyDescent="0.45">
      <c r="A50" s="97" t="s">
        <v>82</v>
      </c>
      <c r="B50" s="89">
        <v>-6.428625208197869E-3</v>
      </c>
      <c r="C50" s="89">
        <v>-6.428625208197758E-3</v>
      </c>
      <c r="D50" s="89">
        <v>-6.42862520819798E-3</v>
      </c>
      <c r="E50" s="89">
        <v>-6.428625208198202E-3</v>
      </c>
      <c r="F50" s="89">
        <v>-6.428625208197869E-3</v>
      </c>
      <c r="G50" s="89">
        <v>-6.4286252081969808E-3</v>
      </c>
      <c r="H50" s="89">
        <v>-6.4286252081983131E-3</v>
      </c>
      <c r="I50" s="89">
        <v>-6.4286252081974249E-3</v>
      </c>
      <c r="J50" s="89">
        <v>-6.428625208198202E-3</v>
      </c>
      <c r="K50" s="89">
        <v>-6.4286252081965367E-3</v>
      </c>
      <c r="L50" s="100">
        <f>SUMPRODUCT($B47:$K47,$B48:$K48)/SUMPRODUCT($B47:$K47,1/(1+$B50:$K50),$B48:$K48)-1</f>
        <v>-6.4286252081970918E-3</v>
      </c>
      <c r="M50" s="72"/>
      <c r="N50" s="54"/>
      <c r="O50" s="54"/>
    </row>
    <row r="51" spans="1:15" x14ac:dyDescent="0.45">
      <c r="A51" s="77"/>
      <c r="B51" s="78"/>
      <c r="C51" s="78"/>
      <c r="D51" s="78"/>
      <c r="E51" s="79"/>
      <c r="F51" s="77"/>
      <c r="G51" s="77"/>
      <c r="H51" s="77"/>
      <c r="I51" s="77"/>
      <c r="J51" s="77"/>
      <c r="K51" s="77"/>
      <c r="L51" s="95"/>
      <c r="M51" s="54"/>
      <c r="N51" s="54"/>
      <c r="O51" s="54"/>
    </row>
    <row r="52" spans="1:15" x14ac:dyDescent="0.45">
      <c r="A52" s="54" t="s">
        <v>83</v>
      </c>
      <c r="B52" s="56">
        <v>0</v>
      </c>
      <c r="C52" s="56">
        <v>0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93">
        <f>SUM(B52:K52)</f>
        <v>0</v>
      </c>
      <c r="M52" s="54"/>
      <c r="N52" s="54"/>
      <c r="O52" s="54"/>
    </row>
    <row r="53" spans="1:15" x14ac:dyDescent="0.45">
      <c r="A53" s="80" t="s">
        <v>84</v>
      </c>
      <c r="B53" s="81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96">
        <v>0</v>
      </c>
      <c r="M53" s="54"/>
      <c r="N53" s="54"/>
      <c r="O53" s="54"/>
    </row>
    <row r="54" spans="1:15" x14ac:dyDescent="0.45">
      <c r="A54" s="80" t="s">
        <v>85</v>
      </c>
      <c r="B54" s="81">
        <v>0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96">
        <v>0</v>
      </c>
      <c r="M54" s="66"/>
      <c r="N54" s="54"/>
      <c r="O54" s="54"/>
    </row>
    <row r="55" spans="1:15" x14ac:dyDescent="0.45">
      <c r="A55" s="97" t="s">
        <v>86</v>
      </c>
      <c r="B55" s="98">
        <v>0</v>
      </c>
      <c r="C55" s="98">
        <v>0</v>
      </c>
      <c r="D55" s="98">
        <v>0</v>
      </c>
      <c r="E55" s="98">
        <v>0</v>
      </c>
      <c r="F55" s="98">
        <v>0</v>
      </c>
      <c r="G55" s="98">
        <v>0</v>
      </c>
      <c r="H55" s="98">
        <v>0</v>
      </c>
      <c r="I55" s="98">
        <v>0</v>
      </c>
      <c r="J55" s="98">
        <v>0</v>
      </c>
      <c r="K55" s="98">
        <v>0</v>
      </c>
      <c r="L55" s="96">
        <v>0</v>
      </c>
      <c r="M55" s="99"/>
      <c r="N55" s="72"/>
      <c r="O55" s="72"/>
    </row>
    <row r="56" spans="1:15" x14ac:dyDescent="0.45">
      <c r="A56" s="97" t="s">
        <v>87</v>
      </c>
      <c r="B56" s="89">
        <v>0</v>
      </c>
      <c r="C56" s="89">
        <v>0</v>
      </c>
      <c r="D56" s="89">
        <v>0</v>
      </c>
      <c r="E56" s="89">
        <v>0</v>
      </c>
      <c r="F56" s="89">
        <v>0</v>
      </c>
      <c r="G56" s="89">
        <v>0</v>
      </c>
      <c r="H56" s="89">
        <v>0</v>
      </c>
      <c r="I56" s="89">
        <v>0</v>
      </c>
      <c r="J56" s="89">
        <v>0</v>
      </c>
      <c r="K56" s="89">
        <v>0</v>
      </c>
      <c r="L56" s="96">
        <v>0</v>
      </c>
      <c r="M56" s="72"/>
      <c r="N56" s="72"/>
      <c r="O56" s="72"/>
    </row>
    <row r="57" spans="1:15" x14ac:dyDescent="0.45">
      <c r="A57" s="97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100"/>
      <c r="M57" s="72"/>
      <c r="N57" s="72"/>
      <c r="O57" s="72"/>
    </row>
    <row r="58" spans="1:15" x14ac:dyDescent="0.45">
      <c r="A58" s="54" t="s">
        <v>88</v>
      </c>
      <c r="B58" s="56">
        <v>0</v>
      </c>
      <c r="C58" s="56">
        <v>0</v>
      </c>
      <c r="D58" s="56">
        <v>0</v>
      </c>
      <c r="E58" s="56">
        <v>0</v>
      </c>
      <c r="F58" s="56">
        <v>0</v>
      </c>
      <c r="G58" s="56">
        <v>0</v>
      </c>
      <c r="H58" s="56">
        <v>13603.014955698545</v>
      </c>
      <c r="I58" s="56">
        <v>0</v>
      </c>
      <c r="J58" s="56">
        <v>0</v>
      </c>
      <c r="K58" s="56">
        <v>0</v>
      </c>
      <c r="L58" s="93">
        <f>SUM(B58:K58)</f>
        <v>13603.014955698545</v>
      </c>
      <c r="M58" s="54"/>
      <c r="N58" s="54"/>
      <c r="O58" s="54"/>
    </row>
    <row r="59" spans="1:15" x14ac:dyDescent="0.45">
      <c r="A59" s="80" t="s">
        <v>89</v>
      </c>
      <c r="B59" s="81">
        <v>0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81">
        <v>324.09184249454194</v>
      </c>
      <c r="I59" s="81">
        <v>0</v>
      </c>
      <c r="J59" s="81">
        <v>0</v>
      </c>
      <c r="K59" s="81">
        <v>0</v>
      </c>
      <c r="L59" s="96">
        <f>SUMPRODUCT(B59:K59,$B$58:$K$58)/$L$58</f>
        <v>324.09184249454194</v>
      </c>
      <c r="M59" s="62"/>
      <c r="N59" s="54"/>
      <c r="O59" s="54"/>
    </row>
    <row r="60" spans="1:15" x14ac:dyDescent="0.45">
      <c r="A60" s="80" t="s">
        <v>90</v>
      </c>
      <c r="B60" s="81">
        <v>0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316.21762279136539</v>
      </c>
      <c r="I60" s="81">
        <v>0</v>
      </c>
      <c r="J60" s="81">
        <v>0</v>
      </c>
      <c r="K60" s="81">
        <v>0</v>
      </c>
      <c r="L60" s="96">
        <f>SUMPRODUCT(B60:K60,$B$58:$K$58)/$L$58</f>
        <v>316.21762279136544</v>
      </c>
      <c r="M60" s="62"/>
      <c r="N60" s="54"/>
      <c r="O60" s="54"/>
    </row>
    <row r="61" spans="1:15" x14ac:dyDescent="0.45">
      <c r="A61" s="97" t="s">
        <v>91</v>
      </c>
      <c r="B61" s="98">
        <v>0</v>
      </c>
      <c r="C61" s="98">
        <v>0</v>
      </c>
      <c r="D61" s="98">
        <v>0</v>
      </c>
      <c r="E61" s="98">
        <v>0</v>
      </c>
      <c r="F61" s="98">
        <v>0</v>
      </c>
      <c r="G61" s="98">
        <v>0</v>
      </c>
      <c r="H61" s="98">
        <v>-328.2347854919156</v>
      </c>
      <c r="I61" s="98">
        <v>0</v>
      </c>
      <c r="J61" s="98">
        <v>0</v>
      </c>
      <c r="K61" s="98">
        <v>0</v>
      </c>
      <c r="L61" s="96">
        <f>SUMPRODUCT(B61:K61,$B$58:$K$58)/$L$58</f>
        <v>-328.2347854919156</v>
      </c>
      <c r="M61" s="72"/>
      <c r="N61" s="72"/>
      <c r="O61" s="72"/>
    </row>
    <row r="62" spans="1:15" x14ac:dyDescent="0.45">
      <c r="A62" s="97" t="s">
        <v>92</v>
      </c>
      <c r="B62" s="89">
        <v>0</v>
      </c>
      <c r="C62" s="89">
        <v>0</v>
      </c>
      <c r="D62" s="89">
        <v>0</v>
      </c>
      <c r="E62" s="89">
        <v>0</v>
      </c>
      <c r="F62" s="89">
        <v>0</v>
      </c>
      <c r="G62" s="89">
        <v>0</v>
      </c>
      <c r="H62" s="89">
        <v>-0.50932354549854342</v>
      </c>
      <c r="I62" s="89">
        <v>0</v>
      </c>
      <c r="J62" s="89">
        <v>0</v>
      </c>
      <c r="K62" s="89">
        <v>0</v>
      </c>
      <c r="L62" s="100">
        <f>SUMPRODUCT($B58:$K58,$B60:$K60)/SUMPRODUCT($B58:$K58,1/(1+$B62:$K62),$B60:$K60)-1</f>
        <v>-0.50932354549854342</v>
      </c>
      <c r="M62" s="72"/>
      <c r="N62" s="72"/>
      <c r="O62" s="72"/>
    </row>
    <row r="63" spans="1:15" x14ac:dyDescent="0.4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62"/>
      <c r="N63" s="54"/>
      <c r="O63" s="54"/>
    </row>
    <row r="64" spans="1:15" ht="28.5" x14ac:dyDescent="0.45">
      <c r="A64" s="73" t="s">
        <v>93</v>
      </c>
      <c r="B64" s="74" t="s">
        <v>15</v>
      </c>
      <c r="C64" s="75" t="s">
        <v>16</v>
      </c>
      <c r="D64" s="75" t="s">
        <v>17</v>
      </c>
      <c r="E64" s="75" t="s">
        <v>18</v>
      </c>
      <c r="F64" s="75" t="s">
        <v>19</v>
      </c>
      <c r="G64" s="75" t="s">
        <v>20</v>
      </c>
      <c r="H64" s="75" t="s">
        <v>21</v>
      </c>
      <c r="I64" s="75" t="s">
        <v>22</v>
      </c>
      <c r="J64" s="75" t="s">
        <v>23</v>
      </c>
      <c r="K64" s="75" t="s">
        <v>75</v>
      </c>
      <c r="L64" s="75" t="s">
        <v>24</v>
      </c>
      <c r="M64" s="54"/>
      <c r="N64" s="54"/>
      <c r="O64" s="54"/>
    </row>
    <row r="65" spans="1:15" x14ac:dyDescent="0.45">
      <c r="A65" s="54" t="s">
        <v>94</v>
      </c>
      <c r="B65" s="56">
        <v>0</v>
      </c>
      <c r="C65" s="56">
        <v>0</v>
      </c>
      <c r="D65" s="56">
        <v>0</v>
      </c>
      <c r="E65" s="56">
        <v>0</v>
      </c>
      <c r="F65" s="56">
        <v>0</v>
      </c>
      <c r="G65" s="56">
        <v>0</v>
      </c>
      <c r="H65" s="56">
        <v>5782.4494712766955</v>
      </c>
      <c r="I65" s="56">
        <v>0</v>
      </c>
      <c r="J65" s="56">
        <v>0</v>
      </c>
      <c r="K65" s="56">
        <v>0</v>
      </c>
      <c r="L65" s="93">
        <f>SUM(B65:J65)</f>
        <v>5782.4494712766955</v>
      </c>
      <c r="M65" s="54"/>
      <c r="N65" s="54"/>
      <c r="O65" s="54"/>
    </row>
    <row r="66" spans="1:15" x14ac:dyDescent="0.45">
      <c r="A66" s="54" t="s">
        <v>95</v>
      </c>
      <c r="B66" s="76">
        <v>0</v>
      </c>
      <c r="C66" s="76">
        <v>0</v>
      </c>
      <c r="D66" s="76">
        <v>0</v>
      </c>
      <c r="E66" s="67">
        <v>0</v>
      </c>
      <c r="F66" s="67">
        <v>0</v>
      </c>
      <c r="G66" s="67">
        <v>0</v>
      </c>
      <c r="H66" s="67">
        <v>0.15025963652518778</v>
      </c>
      <c r="I66" s="67">
        <v>0</v>
      </c>
      <c r="J66" s="67">
        <v>0</v>
      </c>
      <c r="K66" s="67">
        <v>0</v>
      </c>
      <c r="L66" s="102">
        <f>L65/SUM([2]Results!AM47,[2]Results!AJ47)</f>
        <v>2.0746731308326206E-2</v>
      </c>
      <c r="M66" s="54"/>
      <c r="N66" s="54"/>
      <c r="O66" s="54"/>
    </row>
    <row r="67" spans="1:15" x14ac:dyDescent="0.45">
      <c r="A67" s="77" t="s">
        <v>27</v>
      </c>
      <c r="B67" s="101">
        <v>0</v>
      </c>
      <c r="C67" s="101">
        <v>0</v>
      </c>
      <c r="D67" s="101">
        <v>0</v>
      </c>
      <c r="E67" s="82">
        <v>0</v>
      </c>
      <c r="F67" s="82">
        <v>0</v>
      </c>
      <c r="G67" s="82">
        <v>0</v>
      </c>
      <c r="H67" s="77">
        <v>0</v>
      </c>
      <c r="I67" s="77">
        <v>0</v>
      </c>
      <c r="J67" s="77">
        <v>0</v>
      </c>
      <c r="K67" s="77">
        <v>0</v>
      </c>
      <c r="L67" s="95"/>
      <c r="M67" s="54"/>
      <c r="N67" s="54"/>
      <c r="O67" s="54"/>
    </row>
    <row r="68" spans="1:15" x14ac:dyDescent="0.45">
      <c r="A68" s="54" t="s">
        <v>96</v>
      </c>
      <c r="B68" s="56">
        <v>0</v>
      </c>
      <c r="C68" s="56">
        <v>0</v>
      </c>
      <c r="D68" s="56">
        <v>0</v>
      </c>
      <c r="E68" s="56">
        <v>0</v>
      </c>
      <c r="F68" s="56">
        <v>0</v>
      </c>
      <c r="G68" s="56">
        <v>0</v>
      </c>
      <c r="H68" s="56">
        <v>871.43322809960546</v>
      </c>
      <c r="I68" s="56">
        <v>0</v>
      </c>
      <c r="J68" s="56">
        <v>0</v>
      </c>
      <c r="K68" s="56">
        <v>0</v>
      </c>
      <c r="L68" s="93">
        <f>SUM(B68:J68)</f>
        <v>871.43322809960546</v>
      </c>
      <c r="M68" s="54"/>
      <c r="N68" s="54"/>
      <c r="O68" s="54"/>
    </row>
    <row r="69" spans="1:15" x14ac:dyDescent="0.45">
      <c r="A69" s="54" t="s">
        <v>97</v>
      </c>
      <c r="B69" s="67">
        <v>0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0.12336635247765201</v>
      </c>
      <c r="I69" s="67">
        <v>0</v>
      </c>
      <c r="J69" s="67">
        <v>0</v>
      </c>
      <c r="K69" s="67">
        <v>0</v>
      </c>
      <c r="L69" s="102">
        <f>L68/[2]Results!AP47</f>
        <v>3.1561088989882462E-2</v>
      </c>
      <c r="M69" s="54"/>
      <c r="N69" s="54"/>
      <c r="O69" s="54"/>
    </row>
    <row r="70" spans="1:15" x14ac:dyDescent="0.4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</row>
    <row r="71" spans="1:15" ht="14.65" thickBot="1" x14ac:dyDescent="0.5">
      <c r="A71" s="71" t="s">
        <v>40</v>
      </c>
      <c r="B71" s="71"/>
      <c r="C71" s="71"/>
      <c r="D71" s="71"/>
      <c r="E71" s="71"/>
      <c r="F71" s="71"/>
      <c r="G71" s="54"/>
      <c r="H71" s="54"/>
      <c r="I71" s="54"/>
      <c r="J71" s="54"/>
      <c r="K71" s="54"/>
      <c r="L71" s="54"/>
      <c r="M71" s="54"/>
      <c r="N71" s="54"/>
      <c r="O71" s="54"/>
    </row>
    <row r="72" spans="1:15" x14ac:dyDescent="0.4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</row>
    <row r="73" spans="1:15" x14ac:dyDescent="0.45">
      <c r="A73" s="92"/>
      <c r="B73" s="74" t="s">
        <v>41</v>
      </c>
      <c r="C73" s="75" t="s">
        <v>42</v>
      </c>
      <c r="D73" s="75" t="s">
        <v>43</v>
      </c>
      <c r="E73" s="75" t="s">
        <v>98</v>
      </c>
      <c r="F73" s="75" t="s">
        <v>24</v>
      </c>
      <c r="G73" s="54"/>
      <c r="H73" s="54"/>
      <c r="I73" s="54"/>
      <c r="J73" s="54"/>
      <c r="K73" s="54"/>
      <c r="L73" s="54"/>
      <c r="M73" s="54"/>
      <c r="N73" s="54"/>
      <c r="O73" s="54"/>
    </row>
    <row r="74" spans="1:15" x14ac:dyDescent="0.45">
      <c r="A74" s="54" t="s">
        <v>76</v>
      </c>
      <c r="B74" s="56">
        <v>15412.834036435856</v>
      </c>
      <c r="C74" s="56">
        <v>50842.798550023028</v>
      </c>
      <c r="D74" s="56">
        <v>77042.768419210202</v>
      </c>
      <c r="E74" s="56">
        <v>72822.878310283559</v>
      </c>
      <c r="F74" s="93">
        <f>SUM(B74:E74)</f>
        <v>216121.27931595265</v>
      </c>
      <c r="G74" s="54"/>
      <c r="H74" s="54"/>
      <c r="I74" s="54"/>
      <c r="J74" s="54"/>
      <c r="K74" s="54"/>
      <c r="L74" s="54"/>
      <c r="M74" s="54"/>
      <c r="N74" s="54"/>
      <c r="O74" s="54"/>
    </row>
    <row r="75" spans="1:15" x14ac:dyDescent="0.45">
      <c r="A75" s="54" t="s">
        <v>26</v>
      </c>
      <c r="B75" s="66">
        <v>7.131567092892406E-2</v>
      </c>
      <c r="C75" s="66">
        <v>0.23525123815175322</v>
      </c>
      <c r="D75" s="66">
        <v>0.35647932800996079</v>
      </c>
      <c r="E75" s="66">
        <v>0.33695376290927737</v>
      </c>
      <c r="F75" s="94">
        <f t="shared" ref="F75" si="5">F74/$F$74</f>
        <v>1</v>
      </c>
      <c r="G75" s="54"/>
      <c r="H75" s="54"/>
      <c r="I75" s="54"/>
      <c r="J75" s="54"/>
      <c r="K75" s="54"/>
      <c r="L75" s="54"/>
      <c r="M75" s="54"/>
      <c r="N75" s="54"/>
      <c r="O75" s="54"/>
    </row>
    <row r="76" spans="1:15" x14ac:dyDescent="0.45">
      <c r="A76" s="54" t="s">
        <v>77</v>
      </c>
      <c r="B76" s="56">
        <v>1419.7627180609595</v>
      </c>
      <c r="C76" s="56">
        <v>913.73444165915839</v>
      </c>
      <c r="D76" s="56">
        <v>4329.6558679617456</v>
      </c>
      <c r="E76" s="56">
        <v>6939.8619280166768</v>
      </c>
      <c r="F76" s="93">
        <f>SUM(B76:E76)</f>
        <v>13603.01495569854</v>
      </c>
      <c r="G76" s="54"/>
      <c r="H76" s="54"/>
      <c r="I76" s="54"/>
      <c r="J76" s="54"/>
      <c r="K76" s="54"/>
      <c r="L76" s="54"/>
      <c r="M76" s="54"/>
      <c r="N76" s="54"/>
      <c r="O76" s="54"/>
    </row>
    <row r="77" spans="1:15" x14ac:dyDescent="0.45">
      <c r="A77" s="54" t="s">
        <v>78</v>
      </c>
      <c r="B77" s="67">
        <v>9.2115617069816483E-2</v>
      </c>
      <c r="C77" s="67">
        <v>1.7971757411428799E-2</v>
      </c>
      <c r="D77" s="67">
        <v>5.619808265978872E-2</v>
      </c>
      <c r="E77" s="67">
        <v>9.5297825203328954E-2</v>
      </c>
      <c r="F77" s="102">
        <f t="shared" ref="F77" si="6">F76/F74</f>
        <v>6.2941580758514665E-2</v>
      </c>
      <c r="G77" s="66"/>
      <c r="H77" s="66"/>
      <c r="I77" s="66"/>
      <c r="J77" s="67"/>
      <c r="K77" s="67"/>
      <c r="L77" s="54"/>
      <c r="M77" s="54"/>
      <c r="N77" s="54"/>
      <c r="O77" s="54"/>
    </row>
    <row r="78" spans="1:15" x14ac:dyDescent="0.45">
      <c r="A78" s="54" t="s">
        <v>79</v>
      </c>
      <c r="B78" s="56">
        <v>11310.62531696135</v>
      </c>
      <c r="C78" s="56">
        <v>18013.780648381871</v>
      </c>
      <c r="D78" s="56">
        <v>25372.337142734643</v>
      </c>
      <c r="E78" s="56">
        <v>18464.588215944161</v>
      </c>
      <c r="F78" s="103">
        <f>SUM(B78:E78)</f>
        <v>73161.33132402203</v>
      </c>
      <c r="G78" s="66"/>
      <c r="H78" s="66"/>
      <c r="I78" s="66"/>
      <c r="J78" s="67"/>
      <c r="K78" s="67"/>
      <c r="L78" s="54"/>
      <c r="M78" s="54"/>
      <c r="N78" s="54"/>
      <c r="O78" s="54"/>
    </row>
    <row r="79" spans="1:15" x14ac:dyDescent="0.45">
      <c r="A79" s="77" t="s">
        <v>27</v>
      </c>
      <c r="B79" s="77">
        <v>0</v>
      </c>
      <c r="C79" s="77">
        <v>0</v>
      </c>
      <c r="D79" s="77">
        <v>0</v>
      </c>
      <c r="E79" s="77">
        <v>0</v>
      </c>
      <c r="F79" s="95"/>
      <c r="G79" s="54"/>
      <c r="H79" s="54"/>
      <c r="I79" s="54"/>
      <c r="J79" s="54"/>
      <c r="K79" s="54"/>
      <c r="L79" s="54"/>
      <c r="M79" s="54"/>
      <c r="N79" s="54"/>
      <c r="O79" s="54"/>
    </row>
    <row r="80" spans="1:15" x14ac:dyDescent="0.45">
      <c r="A80" s="54" t="s">
        <v>84</v>
      </c>
      <c r="B80" s="56">
        <v>0</v>
      </c>
      <c r="C80" s="56">
        <v>0</v>
      </c>
      <c r="D80" s="56">
        <v>0</v>
      </c>
      <c r="E80" s="56">
        <v>0</v>
      </c>
      <c r="F80" s="93">
        <f>SUM(B80:E80)</f>
        <v>0</v>
      </c>
      <c r="G80" s="54"/>
      <c r="H80" s="54"/>
      <c r="I80" s="54"/>
      <c r="J80" s="54"/>
      <c r="K80" s="54"/>
      <c r="L80" s="54"/>
      <c r="M80" s="54"/>
      <c r="N80" s="54"/>
      <c r="O80" s="54"/>
    </row>
    <row r="81" spans="1:15" x14ac:dyDescent="0.45">
      <c r="A81" s="80" t="s">
        <v>85</v>
      </c>
      <c r="B81" s="81">
        <v>0</v>
      </c>
      <c r="C81" s="81">
        <v>0</v>
      </c>
      <c r="D81" s="81">
        <v>0</v>
      </c>
      <c r="E81" s="81">
        <v>0</v>
      </c>
      <c r="F81" s="96">
        <v>0</v>
      </c>
      <c r="G81" s="54"/>
      <c r="H81" s="54"/>
      <c r="I81" s="54"/>
      <c r="J81" s="54"/>
      <c r="K81" s="54"/>
      <c r="L81" s="54"/>
      <c r="M81" s="54"/>
      <c r="N81" s="54"/>
      <c r="O81" s="54"/>
    </row>
    <row r="82" spans="1:15" x14ac:dyDescent="0.45">
      <c r="A82" s="80" t="s">
        <v>86</v>
      </c>
      <c r="B82" s="81">
        <v>0</v>
      </c>
      <c r="C82" s="81">
        <v>0</v>
      </c>
      <c r="D82" s="81">
        <v>0</v>
      </c>
      <c r="E82" s="81">
        <v>0</v>
      </c>
      <c r="F82" s="96">
        <v>0</v>
      </c>
      <c r="G82" s="54"/>
      <c r="H82" s="54"/>
      <c r="I82" s="54"/>
      <c r="J82" s="54"/>
      <c r="K82" s="54"/>
      <c r="L82" s="54"/>
      <c r="M82" s="54"/>
      <c r="N82" s="54"/>
      <c r="O82" s="54"/>
    </row>
    <row r="83" spans="1:15" x14ac:dyDescent="0.45">
      <c r="A83" s="97" t="s">
        <v>87</v>
      </c>
      <c r="B83" s="98">
        <v>0</v>
      </c>
      <c r="C83" s="98">
        <v>0</v>
      </c>
      <c r="D83" s="98">
        <v>0</v>
      </c>
      <c r="E83" s="98">
        <v>0</v>
      </c>
      <c r="F83" s="96">
        <v>0</v>
      </c>
      <c r="G83" s="72"/>
      <c r="H83" s="72"/>
      <c r="I83" s="72"/>
      <c r="J83" s="72"/>
      <c r="K83" s="72"/>
      <c r="L83" s="72"/>
      <c r="M83" s="72"/>
      <c r="N83" s="72"/>
      <c r="O83" s="72"/>
    </row>
    <row r="84" spans="1:15" x14ac:dyDescent="0.45">
      <c r="A84" s="97"/>
      <c r="B84" s="89"/>
      <c r="C84" s="89"/>
      <c r="D84" s="89"/>
      <c r="E84" s="89"/>
      <c r="F84" s="96"/>
      <c r="G84" s="72"/>
      <c r="H84" s="72"/>
      <c r="I84" s="72"/>
      <c r="J84" s="72"/>
      <c r="K84" s="72"/>
      <c r="L84" s="72"/>
      <c r="M84" s="72"/>
      <c r="N84" s="72"/>
      <c r="O84" s="72"/>
    </row>
    <row r="85" spans="1:15" x14ac:dyDescent="0.45">
      <c r="A85" s="97"/>
      <c r="B85" s="89"/>
      <c r="C85" s="89"/>
      <c r="D85" s="89"/>
      <c r="E85" s="89"/>
      <c r="F85" s="100"/>
      <c r="G85" s="72"/>
      <c r="H85" s="72"/>
      <c r="I85" s="72"/>
      <c r="J85" s="72"/>
      <c r="K85" s="72"/>
      <c r="L85" s="72"/>
      <c r="M85" s="72"/>
      <c r="N85" s="72"/>
      <c r="O85" s="72"/>
    </row>
    <row r="86" spans="1:15" x14ac:dyDescent="0.45">
      <c r="A86" s="54" t="s">
        <v>88</v>
      </c>
      <c r="B86" s="56">
        <v>1419.7627180609597</v>
      </c>
      <c r="C86" s="56">
        <v>913.73444165915828</v>
      </c>
      <c r="D86" s="56">
        <v>4329.6558679617465</v>
      </c>
      <c r="E86" s="56">
        <v>6939.8619280166758</v>
      </c>
      <c r="F86" s="93">
        <f>SUM(B86:E86)</f>
        <v>13603.014955698542</v>
      </c>
      <c r="G86" s="54"/>
      <c r="H86" s="54"/>
      <c r="I86" s="54"/>
      <c r="J86" s="54"/>
      <c r="K86" s="54"/>
      <c r="L86" s="54"/>
      <c r="M86" s="54"/>
      <c r="N86" s="54"/>
      <c r="O86" s="54"/>
    </row>
    <row r="87" spans="1:15" x14ac:dyDescent="0.45">
      <c r="A87" s="80" t="s">
        <v>89</v>
      </c>
      <c r="B87" s="81">
        <v>73.799522224857228</v>
      </c>
      <c r="C87" s="81">
        <v>102.30033505908861</v>
      </c>
      <c r="D87" s="81">
        <v>192.45693525266782</v>
      </c>
      <c r="E87" s="81">
        <v>486.62361969920494</v>
      </c>
      <c r="F87" s="96">
        <f>SUMPRODUCT(B87:E87,$B$86:$E$86)/$F$86</f>
        <v>324.09184249454194</v>
      </c>
      <c r="G87" s="54"/>
      <c r="H87" s="54"/>
      <c r="I87" s="54"/>
      <c r="J87" s="54"/>
      <c r="K87" s="54"/>
      <c r="L87" s="54"/>
      <c r="M87" s="54"/>
      <c r="N87" s="54"/>
      <c r="O87" s="54"/>
    </row>
    <row r="88" spans="1:15" x14ac:dyDescent="0.45">
      <c r="A88" s="80" t="s">
        <v>90</v>
      </c>
      <c r="B88" s="81">
        <v>173.53014643881252</v>
      </c>
      <c r="C88" s="81">
        <v>237.14255694661145</v>
      </c>
      <c r="D88" s="81">
        <v>331.46696910511582</v>
      </c>
      <c r="E88" s="81">
        <v>346.30634081116938</v>
      </c>
      <c r="F88" s="96">
        <f>SUMPRODUCT(B88:E88,$B$86:$E$86)/$F$86</f>
        <v>316.21762279136539</v>
      </c>
      <c r="G88" s="54"/>
      <c r="H88" s="54"/>
      <c r="I88" s="54"/>
      <c r="J88" s="54"/>
      <c r="K88" s="54"/>
      <c r="L88" s="54"/>
      <c r="M88" s="54"/>
      <c r="N88" s="54"/>
      <c r="O88" s="54"/>
    </row>
    <row r="89" spans="1:15" x14ac:dyDescent="0.45">
      <c r="A89" s="97" t="s">
        <v>91</v>
      </c>
      <c r="B89" s="98">
        <v>-75.399799550720871</v>
      </c>
      <c r="C89" s="98">
        <v>-104.49660518890049</v>
      </c>
      <c r="D89" s="98">
        <v>-195.84683808620869</v>
      </c>
      <c r="E89" s="98">
        <v>-492.01285964376603</v>
      </c>
      <c r="F89" s="104">
        <f>SUMPRODUCT(B89:E89,$B$86:$E$86)/$F$86</f>
        <v>-328.23478549191572</v>
      </c>
      <c r="G89" s="98"/>
      <c r="H89" s="98"/>
      <c r="I89" s="98"/>
      <c r="J89" s="98"/>
      <c r="K89" s="98"/>
      <c r="L89" s="72"/>
      <c r="M89" s="72"/>
      <c r="N89" s="72"/>
      <c r="O89" s="72"/>
    </row>
    <row r="90" spans="1:15" x14ac:dyDescent="0.45">
      <c r="A90" s="97" t="s">
        <v>92</v>
      </c>
      <c r="B90" s="89">
        <v>-0.30289565705321442</v>
      </c>
      <c r="C90" s="89">
        <v>-0.30586834523218898</v>
      </c>
      <c r="D90" s="89">
        <v>-0.37140472222672116</v>
      </c>
      <c r="E90" s="89">
        <v>-0.58690396137504974</v>
      </c>
      <c r="F90" s="100">
        <f>SUMPRODUCT($B86:$E86,$B88:$E88)/SUMPRODUCT($B86:$E86,1/(1+$B90:$E90),$B88:$E88)-1</f>
        <v>-0.50932354549854364</v>
      </c>
      <c r="G90" s="89"/>
      <c r="H90" s="89"/>
      <c r="I90" s="89"/>
      <c r="J90" s="89"/>
      <c r="K90" s="89"/>
      <c r="L90" s="72"/>
      <c r="M90" s="72"/>
      <c r="N90" s="72"/>
      <c r="O90" s="72"/>
    </row>
    <row r="91" spans="1:15" x14ac:dyDescent="0.45">
      <c r="A91" s="54"/>
      <c r="B91" s="64"/>
      <c r="C91" s="64"/>
      <c r="D91" s="64"/>
      <c r="E91" s="60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 x14ac:dyDescent="0.45">
      <c r="A92" s="73" t="s">
        <v>93</v>
      </c>
      <c r="B92" s="74" t="s">
        <v>41</v>
      </c>
      <c r="C92" s="75" t="s">
        <v>42</v>
      </c>
      <c r="D92" s="75" t="s">
        <v>43</v>
      </c>
      <c r="E92" s="75" t="s">
        <v>98</v>
      </c>
      <c r="F92" s="75" t="s">
        <v>24</v>
      </c>
      <c r="G92" s="54"/>
      <c r="H92" s="54"/>
      <c r="I92" s="54"/>
      <c r="J92" s="54"/>
      <c r="K92" s="54"/>
      <c r="L92" s="54"/>
      <c r="M92" s="54"/>
      <c r="N92" s="54"/>
      <c r="O92" s="54"/>
    </row>
    <row r="93" spans="1:15" x14ac:dyDescent="0.45">
      <c r="A93" s="54" t="s">
        <v>94</v>
      </c>
      <c r="B93" s="56">
        <v>61.907451309072727</v>
      </c>
      <c r="C93" s="56">
        <v>136.53012031764126</v>
      </c>
      <c r="D93" s="56">
        <v>1560.714491959096</v>
      </c>
      <c r="E93" s="56">
        <v>4023.2974076908868</v>
      </c>
      <c r="F93" s="93">
        <f>SUM(B93:E93)</f>
        <v>5782.4494712766973</v>
      </c>
      <c r="G93" s="54"/>
      <c r="H93" s="54"/>
      <c r="I93" s="54"/>
      <c r="J93" s="54"/>
      <c r="K93" s="54"/>
      <c r="L93" s="54"/>
      <c r="M93" s="54"/>
      <c r="N93" s="54"/>
      <c r="O93" s="54"/>
    </row>
    <row r="94" spans="1:15" x14ac:dyDescent="0.45">
      <c r="A94" s="54" t="s">
        <v>95</v>
      </c>
      <c r="B94" s="67">
        <v>2.9014761969465351E-3</v>
      </c>
      <c r="C94" s="67">
        <v>1.3025884267411816E-3</v>
      </c>
      <c r="D94" s="67">
        <v>1.432762553712528E-2</v>
      </c>
      <c r="E94" s="67">
        <v>9.22040306326814E-2</v>
      </c>
      <c r="F94" s="102">
        <f>F93/SUM([2]Results!AM47,[2]Results!AJ47)</f>
        <v>2.0746731308326213E-2</v>
      </c>
      <c r="G94" s="54"/>
      <c r="H94" s="54"/>
      <c r="I94" s="54"/>
      <c r="J94" s="54"/>
      <c r="K94" s="54"/>
      <c r="L94" s="54"/>
      <c r="M94" s="54"/>
      <c r="N94" s="54"/>
      <c r="O94" s="54"/>
    </row>
    <row r="95" spans="1:15" x14ac:dyDescent="0.45">
      <c r="A95" s="77" t="s">
        <v>27</v>
      </c>
      <c r="B95" s="77">
        <v>0</v>
      </c>
      <c r="C95" s="77">
        <v>0</v>
      </c>
      <c r="D95" s="77">
        <v>0</v>
      </c>
      <c r="E95" s="77">
        <v>0</v>
      </c>
      <c r="F95" s="95"/>
      <c r="G95" s="54"/>
      <c r="H95" s="54"/>
      <c r="I95" s="54"/>
      <c r="J95" s="54"/>
      <c r="K95" s="54"/>
      <c r="L95" s="54"/>
      <c r="M95" s="54"/>
      <c r="N95" s="54"/>
      <c r="O95" s="54"/>
    </row>
    <row r="96" spans="1:15" x14ac:dyDescent="0.45">
      <c r="A96" s="54" t="s">
        <v>96</v>
      </c>
      <c r="B96" s="56">
        <v>116.3553808080926</v>
      </c>
      <c r="C96" s="56">
        <v>69.331579356020129</v>
      </c>
      <c r="D96" s="56">
        <v>245.64730957127259</v>
      </c>
      <c r="E96" s="56">
        <v>440.09895836422015</v>
      </c>
      <c r="F96" s="58">
        <f>SUM(B96:E96)</f>
        <v>871.43322809960546</v>
      </c>
      <c r="G96" s="56"/>
      <c r="H96" s="59"/>
      <c r="I96" s="54"/>
      <c r="J96" s="54"/>
      <c r="K96" s="54"/>
      <c r="L96" s="54"/>
      <c r="M96" s="54"/>
      <c r="N96" s="54"/>
      <c r="O96" s="54"/>
    </row>
    <row r="97" spans="1:15" x14ac:dyDescent="0.45">
      <c r="A97" s="54" t="s">
        <v>97</v>
      </c>
      <c r="B97" s="67">
        <v>2.9939493230924128E-2</v>
      </c>
      <c r="C97" s="67">
        <v>8.8468377187701907E-3</v>
      </c>
      <c r="D97" s="67">
        <v>2.5302103594137773E-2</v>
      </c>
      <c r="E97" s="67">
        <v>7.1222651241457477E-2</v>
      </c>
      <c r="F97" s="102">
        <f>F96/[2]Results!AP47</f>
        <v>3.1561088989882462E-2</v>
      </c>
      <c r="G97" s="56"/>
      <c r="H97" s="59"/>
      <c r="I97" s="54"/>
      <c r="J97" s="54"/>
      <c r="K97" s="54"/>
      <c r="L97" s="54"/>
      <c r="M97" s="54"/>
      <c r="N97" s="54"/>
      <c r="O97" s="54"/>
    </row>
    <row r="98" spans="1:15" x14ac:dyDescent="0.45">
      <c r="A98" s="54"/>
      <c r="B98" s="54"/>
      <c r="C98" s="54"/>
      <c r="D98" s="56"/>
      <c r="E98" s="56"/>
      <c r="F98" s="56"/>
      <c r="G98" s="56"/>
      <c r="H98" s="56"/>
      <c r="I98" s="56"/>
      <c r="J98" s="59"/>
      <c r="K98" s="59"/>
      <c r="L98" s="54"/>
      <c r="M98" s="54"/>
      <c r="N98" s="54"/>
      <c r="O98" s="54"/>
    </row>
    <row r="99" spans="1:15" ht="14.65" thickBot="1" x14ac:dyDescent="0.5">
      <c r="A99" s="71" t="s">
        <v>99</v>
      </c>
      <c r="B99" s="71"/>
      <c r="C99" s="71"/>
      <c r="D99" s="71"/>
      <c r="E99" s="71"/>
      <c r="F99" s="71"/>
      <c r="G99" s="54"/>
      <c r="H99" s="54"/>
      <c r="I99" s="54"/>
      <c r="J99" s="54"/>
      <c r="K99" s="54"/>
      <c r="L99" s="54"/>
      <c r="M99" s="54"/>
      <c r="N99" s="54"/>
      <c r="O99" s="54"/>
    </row>
    <row r="100" spans="1:15" x14ac:dyDescent="0.45">
      <c r="A100" s="57"/>
      <c r="B100" s="57"/>
      <c r="C100" s="57"/>
      <c r="D100" s="57"/>
      <c r="E100" s="57"/>
      <c r="F100" s="57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1:15" x14ac:dyDescent="0.45">
      <c r="A101" s="73" t="s">
        <v>100</v>
      </c>
      <c r="B101" s="74" t="s">
        <v>41</v>
      </c>
      <c r="C101" s="75" t="s">
        <v>42</v>
      </c>
      <c r="D101" s="75" t="s">
        <v>43</v>
      </c>
      <c r="E101" s="75" t="s">
        <v>98</v>
      </c>
      <c r="F101" s="75" t="s">
        <v>24</v>
      </c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5" x14ac:dyDescent="0.45">
      <c r="A102" s="80" t="s">
        <v>15</v>
      </c>
      <c r="B102" s="68">
        <v>246.80983254330363</v>
      </c>
      <c r="C102" s="68">
        <v>3740.0419816805779</v>
      </c>
      <c r="D102" s="68">
        <v>4877.3121991497565</v>
      </c>
      <c r="E102" s="68">
        <v>4628.3888222356672</v>
      </c>
      <c r="F102" s="83">
        <f t="shared" ref="F102:F112" si="7">SUM(B102:E102)</f>
        <v>13492.552835609305</v>
      </c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 x14ac:dyDescent="0.45">
      <c r="A103" s="80" t="s">
        <v>16</v>
      </c>
      <c r="B103" s="68">
        <v>7.9936662451659837</v>
      </c>
      <c r="C103" s="68">
        <v>3972.1451184624561</v>
      </c>
      <c r="D103" s="68">
        <v>5594.6392375790538</v>
      </c>
      <c r="E103" s="68">
        <v>4688.1016165996434</v>
      </c>
      <c r="F103" s="83">
        <f t="shared" si="7"/>
        <v>14262.879638886319</v>
      </c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 x14ac:dyDescent="0.45">
      <c r="A104" s="80" t="s">
        <v>17</v>
      </c>
      <c r="B104" s="68">
        <v>40.73986221509189</v>
      </c>
      <c r="C104" s="68">
        <v>12885.677668295941</v>
      </c>
      <c r="D104" s="68">
        <v>15875.495135363444</v>
      </c>
      <c r="E104" s="68">
        <v>13272.812287177499</v>
      </c>
      <c r="F104" s="83">
        <f t="shared" si="7"/>
        <v>42074.724953051977</v>
      </c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 x14ac:dyDescent="0.45">
      <c r="A105" s="80" t="s">
        <v>18</v>
      </c>
      <c r="B105" s="68">
        <v>97.687185572339629</v>
      </c>
      <c r="C105" s="68">
        <v>7768.2971930265712</v>
      </c>
      <c r="D105" s="68">
        <v>10310.636561682833</v>
      </c>
      <c r="E105" s="68">
        <v>9844.1115586629367</v>
      </c>
      <c r="F105" s="83">
        <f t="shared" si="7"/>
        <v>28020.732498944679</v>
      </c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 x14ac:dyDescent="0.45">
      <c r="A106" s="80" t="s">
        <v>19</v>
      </c>
      <c r="B106" s="68">
        <v>114.63548937744741</v>
      </c>
      <c r="C106" s="68">
        <v>4638.7858111322339</v>
      </c>
      <c r="D106" s="68">
        <v>7211.239278790702</v>
      </c>
      <c r="E106" s="68">
        <v>7315.5116165497657</v>
      </c>
      <c r="F106" s="83">
        <f t="shared" si="7"/>
        <v>19280.172195850151</v>
      </c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15" x14ac:dyDescent="0.45">
      <c r="A107" s="80" t="s">
        <v>20</v>
      </c>
      <c r="B107" s="68">
        <v>3682.5230020514568</v>
      </c>
      <c r="C107" s="68">
        <v>5143.6851411384205</v>
      </c>
      <c r="D107" s="68">
        <v>8581.3416810900871</v>
      </c>
      <c r="E107" s="68">
        <v>9588.5184363663211</v>
      </c>
      <c r="F107" s="83">
        <f t="shared" si="7"/>
        <v>26996.068260646287</v>
      </c>
      <c r="G107" s="54"/>
      <c r="H107" s="54"/>
      <c r="I107" s="54"/>
      <c r="J107" s="54"/>
      <c r="K107" s="54"/>
      <c r="L107" s="54"/>
      <c r="M107" s="54"/>
      <c r="N107" s="54"/>
      <c r="O107" s="54"/>
    </row>
    <row r="108" spans="1:15" x14ac:dyDescent="0.45">
      <c r="A108" s="80" t="s">
        <v>21</v>
      </c>
      <c r="B108" s="68">
        <v>1794.3907538194294</v>
      </c>
      <c r="C108" s="68">
        <v>2158.5014325659185</v>
      </c>
      <c r="D108" s="68">
        <v>5203.0619280730489</v>
      </c>
      <c r="E108" s="68">
        <v>6939.8619280166786</v>
      </c>
      <c r="F108" s="83">
        <f t="shared" si="7"/>
        <v>16095.816042475075</v>
      </c>
      <c r="G108" s="54"/>
      <c r="H108" s="54"/>
      <c r="I108" s="54"/>
      <c r="J108" s="54"/>
      <c r="K108" s="54"/>
      <c r="L108" s="54"/>
      <c r="M108" s="54"/>
      <c r="N108" s="54"/>
      <c r="O108" s="54"/>
    </row>
    <row r="109" spans="1:15" x14ac:dyDescent="0.45">
      <c r="A109" s="80" t="s">
        <v>22</v>
      </c>
      <c r="B109" s="68">
        <v>715.49598689918082</v>
      </c>
      <c r="C109" s="68">
        <v>928.94684448249052</v>
      </c>
      <c r="D109" s="68">
        <v>1682.5590559500943</v>
      </c>
      <c r="E109" s="68">
        <v>1362.3827695751297</v>
      </c>
      <c r="F109" s="83">
        <f t="shared" si="7"/>
        <v>4689.3846569068955</v>
      </c>
      <c r="G109" s="54"/>
      <c r="H109" s="54"/>
      <c r="I109" s="54"/>
      <c r="J109" s="54"/>
      <c r="K109" s="54"/>
      <c r="L109" s="54"/>
      <c r="M109" s="54"/>
      <c r="N109" s="54"/>
      <c r="O109" s="54"/>
    </row>
    <row r="110" spans="1:15" x14ac:dyDescent="0.45">
      <c r="A110" s="80" t="s">
        <v>101</v>
      </c>
      <c r="B110" s="68">
        <v>1234.9656760177459</v>
      </c>
      <c r="C110" s="68">
        <v>1477.8204782681441</v>
      </c>
      <c r="D110" s="68">
        <v>3040.5856855745187</v>
      </c>
      <c r="E110" s="68">
        <v>2325.0896986753633</v>
      </c>
      <c r="F110" s="83">
        <f t="shared" si="7"/>
        <v>8078.461538535772</v>
      </c>
      <c r="G110" s="54"/>
      <c r="H110" s="54"/>
      <c r="I110" s="54"/>
      <c r="J110" s="54"/>
      <c r="K110" s="54"/>
      <c r="L110" s="54"/>
      <c r="M110" s="54"/>
      <c r="N110" s="54"/>
      <c r="O110" s="54"/>
    </row>
    <row r="111" spans="1:15" ht="14.65" thickBot="1" x14ac:dyDescent="0.5">
      <c r="A111" s="84" t="s">
        <v>102</v>
      </c>
      <c r="B111" s="69">
        <v>7477.5925816944227</v>
      </c>
      <c r="C111" s="69">
        <v>8128.896880973678</v>
      </c>
      <c r="D111" s="69">
        <v>14665.897655958766</v>
      </c>
      <c r="E111" s="69">
        <v>12858.099576426654</v>
      </c>
      <c r="F111" s="83">
        <f t="shared" si="7"/>
        <v>43130.486695053522</v>
      </c>
      <c r="G111" s="54"/>
      <c r="H111" s="54"/>
      <c r="I111" s="54"/>
      <c r="J111" s="54"/>
      <c r="K111" s="54"/>
      <c r="L111" s="54"/>
      <c r="M111" s="54"/>
      <c r="N111" s="54"/>
      <c r="O111" s="54"/>
    </row>
    <row r="112" spans="1:15" ht="14.65" thickTop="1" x14ac:dyDescent="0.45">
      <c r="A112" s="85" t="s">
        <v>24</v>
      </c>
      <c r="B112" s="86">
        <f>SUM(B102:B111)</f>
        <v>15412.834036435583</v>
      </c>
      <c r="C112" s="86">
        <f t="shared" ref="C112:E112" si="8">SUM(C102:C111)</f>
        <v>50842.798550026426</v>
      </c>
      <c r="D112" s="86">
        <f t="shared" si="8"/>
        <v>77042.768419212298</v>
      </c>
      <c r="E112" s="86">
        <f t="shared" si="8"/>
        <v>72822.878310285654</v>
      </c>
      <c r="F112" s="86">
        <f t="shared" si="7"/>
        <v>216121.27931595998</v>
      </c>
      <c r="G112" s="54"/>
      <c r="H112" s="54"/>
      <c r="I112" s="54"/>
      <c r="J112" s="54"/>
      <c r="K112" s="54"/>
      <c r="L112" s="54"/>
      <c r="M112" s="54"/>
      <c r="N112" s="54"/>
      <c r="O112" s="54"/>
    </row>
    <row r="113" spans="1:15" x14ac:dyDescent="0.4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</row>
    <row r="114" spans="1:15" ht="14.65" thickBot="1" x14ac:dyDescent="0.5">
      <c r="A114" s="71" t="s">
        <v>103</v>
      </c>
      <c r="B114" s="71"/>
      <c r="C114" s="71"/>
      <c r="D114" s="71"/>
      <c r="E114" s="71"/>
      <c r="F114" s="71"/>
      <c r="G114" s="71"/>
      <c r="H114" s="71"/>
      <c r="I114" s="71"/>
      <c r="J114" s="71"/>
      <c r="K114" s="54"/>
      <c r="L114" s="54"/>
      <c r="M114" s="54"/>
      <c r="N114" s="54"/>
      <c r="O114" s="54"/>
    </row>
    <row r="115" spans="1:15" x14ac:dyDescent="0.4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 ht="85.5" x14ac:dyDescent="0.45">
      <c r="A116" s="74" t="s">
        <v>104</v>
      </c>
      <c r="B116" s="74" t="s">
        <v>105</v>
      </c>
      <c r="C116" s="75" t="s">
        <v>106</v>
      </c>
      <c r="D116" s="75" t="s">
        <v>107</v>
      </c>
      <c r="E116" s="75" t="s">
        <v>108</v>
      </c>
      <c r="F116" s="75" t="s">
        <v>109</v>
      </c>
      <c r="G116" s="74" t="s">
        <v>110</v>
      </c>
      <c r="H116" s="75" t="s">
        <v>111</v>
      </c>
      <c r="I116" s="75" t="s">
        <v>112</v>
      </c>
      <c r="J116" s="75" t="s">
        <v>113</v>
      </c>
      <c r="K116" s="54"/>
      <c r="L116" s="54"/>
      <c r="M116" s="54"/>
      <c r="N116" s="54"/>
      <c r="O116" s="54"/>
    </row>
    <row r="117" spans="1:15" x14ac:dyDescent="0.45">
      <c r="A117" s="54" t="s">
        <v>114</v>
      </c>
      <c r="B117" s="56">
        <v>0</v>
      </c>
      <c r="C117" s="56">
        <v>0</v>
      </c>
      <c r="D117" s="67">
        <v>0</v>
      </c>
      <c r="E117" s="56">
        <v>0</v>
      </c>
      <c r="F117" s="56">
        <v>0</v>
      </c>
      <c r="G117" s="67">
        <v>0</v>
      </c>
      <c r="H117" s="56">
        <v>0</v>
      </c>
      <c r="I117" s="56">
        <v>0</v>
      </c>
      <c r="J117" s="67">
        <v>0</v>
      </c>
      <c r="K117" s="54"/>
      <c r="L117" s="54"/>
      <c r="M117" s="54"/>
      <c r="N117" s="54"/>
      <c r="O117" s="54"/>
    </row>
    <row r="118" spans="1:15" x14ac:dyDescent="0.45">
      <c r="A118" s="54" t="s">
        <v>115</v>
      </c>
      <c r="B118" s="56">
        <v>60515.303609138922</v>
      </c>
      <c r="C118" s="56">
        <v>0</v>
      </c>
      <c r="D118" s="67">
        <v>0</v>
      </c>
      <c r="E118" s="56">
        <v>32544.978365279319</v>
      </c>
      <c r="F118" s="56">
        <v>1466.3611702988558</v>
      </c>
      <c r="G118" s="67">
        <v>4.5056449380321183E-2</v>
      </c>
      <c r="H118" s="56">
        <v>8554.0524402101364</v>
      </c>
      <c r="I118" s="56">
        <v>239.10824083551097</v>
      </c>
      <c r="J118" s="67">
        <v>2.7952627425047338E-2</v>
      </c>
      <c r="K118" s="54"/>
      <c r="L118" s="54"/>
      <c r="M118" s="54"/>
      <c r="N118" s="54"/>
      <c r="O118" s="54"/>
    </row>
    <row r="119" spans="1:15" ht="14.65" thickBot="1" x14ac:dyDescent="0.5">
      <c r="A119" s="54" t="s">
        <v>116</v>
      </c>
      <c r="B119" s="56">
        <v>113100.68441905252</v>
      </c>
      <c r="C119" s="56">
        <v>0</v>
      </c>
      <c r="D119" s="67">
        <v>0</v>
      </c>
      <c r="E119" s="56">
        <v>72555.202690773949</v>
      </c>
      <c r="F119" s="56">
        <v>4316.0883009778481</v>
      </c>
      <c r="G119" s="67">
        <v>5.9486958080356624E-2</v>
      </c>
      <c r="H119" s="56">
        <v>19056.947559791701</v>
      </c>
      <c r="I119" s="56">
        <v>632.32498726409403</v>
      </c>
      <c r="J119" s="67">
        <v>3.3180811632091495E-2</v>
      </c>
      <c r="K119" s="54"/>
      <c r="L119" s="54"/>
      <c r="M119" s="54"/>
      <c r="N119" s="54"/>
      <c r="O119" s="54"/>
    </row>
    <row r="120" spans="1:15" ht="14.65" thickTop="1" x14ac:dyDescent="0.45">
      <c r="A120" s="85" t="s">
        <v>24</v>
      </c>
      <c r="B120" s="86">
        <f>SUM(B117:B119)</f>
        <v>173615.98802819144</v>
      </c>
      <c r="C120" s="86">
        <f>SUM(C117:C119)</f>
        <v>0</v>
      </c>
      <c r="D120" s="105">
        <f>C120/B120</f>
        <v>0</v>
      </c>
      <c r="E120" s="86">
        <f>SUM(E117:E119)</f>
        <v>105100.18105605326</v>
      </c>
      <c r="F120" s="86">
        <f>SUM(F117:F119)</f>
        <v>5782.4494712767037</v>
      </c>
      <c r="G120" s="105">
        <f>F120/E120</f>
        <v>5.5018453947217653E-2</v>
      </c>
      <c r="H120" s="86">
        <f>SUM(H117:H119)</f>
        <v>27611.000000001837</v>
      </c>
      <c r="I120" s="86">
        <f>SUM(I117:I119)</f>
        <v>871.433228099605</v>
      </c>
      <c r="J120" s="105">
        <f>I120/H120</f>
        <v>3.1561088989878923E-2</v>
      </c>
      <c r="K120" s="54"/>
      <c r="L120" s="54"/>
      <c r="M120" s="54"/>
      <c r="N120" s="54"/>
      <c r="O120" s="54"/>
    </row>
    <row r="121" spans="1:15" x14ac:dyDescent="0.45">
      <c r="A121" s="54"/>
      <c r="B121" s="54"/>
      <c r="C121" s="54"/>
      <c r="D121" s="54"/>
      <c r="E121" s="54"/>
      <c r="F121" s="54"/>
      <c r="G121" s="54"/>
      <c r="H121" s="54"/>
      <c r="I121" s="56"/>
      <c r="J121" s="56"/>
      <c r="K121" s="54"/>
      <c r="L121" s="54"/>
      <c r="M121" s="54"/>
      <c r="N121" s="54"/>
      <c r="O121" s="54"/>
    </row>
    <row r="122" spans="1:15" ht="85.5" x14ac:dyDescent="0.45">
      <c r="A122" s="74" t="s">
        <v>117</v>
      </c>
      <c r="B122" s="74" t="s">
        <v>105</v>
      </c>
      <c r="C122" s="75" t="s">
        <v>106</v>
      </c>
      <c r="D122" s="75" t="s">
        <v>107</v>
      </c>
      <c r="E122" s="75" t="s">
        <v>108</v>
      </c>
      <c r="F122" s="75" t="s">
        <v>109</v>
      </c>
      <c r="G122" s="74" t="s">
        <v>110</v>
      </c>
      <c r="H122" s="75" t="s">
        <v>111</v>
      </c>
      <c r="I122" s="75" t="s">
        <v>112</v>
      </c>
      <c r="J122" s="75" t="s">
        <v>113</v>
      </c>
      <c r="K122" s="54"/>
      <c r="L122" s="54"/>
      <c r="M122" s="54"/>
      <c r="N122" s="54"/>
      <c r="O122" s="54"/>
    </row>
    <row r="123" spans="1:15" x14ac:dyDescent="0.45">
      <c r="A123" s="54" t="s">
        <v>118</v>
      </c>
      <c r="B123" s="56">
        <v>1358.2761551020149</v>
      </c>
      <c r="C123" s="56">
        <v>0</v>
      </c>
      <c r="D123" s="67">
        <v>0</v>
      </c>
      <c r="E123" s="56">
        <v>956.94547963992318</v>
      </c>
      <c r="F123" s="56">
        <v>35.45511453296583</v>
      </c>
      <c r="G123" s="67">
        <v>3.7050297312974177E-2</v>
      </c>
      <c r="H123" s="56">
        <v>257.10545598140925</v>
      </c>
      <c r="I123" s="56">
        <v>4.3526476918432238</v>
      </c>
      <c r="J123" s="67">
        <v>1.6929425613425933E-2</v>
      </c>
      <c r="K123" s="54"/>
      <c r="L123" s="54"/>
      <c r="M123" s="54"/>
      <c r="N123" s="54"/>
      <c r="O123" s="54"/>
    </row>
    <row r="124" spans="1:15" x14ac:dyDescent="0.45">
      <c r="A124" s="54" t="s">
        <v>119</v>
      </c>
      <c r="B124" s="56">
        <v>6645.513192237333</v>
      </c>
      <c r="C124" s="56">
        <v>0</v>
      </c>
      <c r="D124" s="67">
        <v>0</v>
      </c>
      <c r="E124" s="56">
        <v>2632.8684227789254</v>
      </c>
      <c r="F124" s="56">
        <v>88.966550777305969</v>
      </c>
      <c r="G124" s="67">
        <v>3.3790731814620667E-2</v>
      </c>
      <c r="H124" s="56">
        <v>591.44215530153053</v>
      </c>
      <c r="I124" s="56">
        <v>17.612519330782479</v>
      </c>
      <c r="J124" s="67">
        <v>2.9778938097172362E-2</v>
      </c>
      <c r="K124" s="54"/>
      <c r="L124" s="54"/>
      <c r="M124" s="54"/>
      <c r="N124" s="54"/>
      <c r="O124" s="54"/>
    </row>
    <row r="125" spans="1:15" x14ac:dyDescent="0.45">
      <c r="A125" s="54" t="s">
        <v>120</v>
      </c>
      <c r="B125" s="56">
        <v>3807.2466993337562</v>
      </c>
      <c r="C125" s="56">
        <v>0</v>
      </c>
      <c r="D125" s="67">
        <v>0</v>
      </c>
      <c r="E125" s="56">
        <v>1680.6943938103086</v>
      </c>
      <c r="F125" s="56">
        <v>37.224449115440137</v>
      </c>
      <c r="G125" s="67">
        <v>2.2148255657025457E-2</v>
      </c>
      <c r="H125" s="56">
        <v>414.50176002084032</v>
      </c>
      <c r="I125" s="56">
        <v>4.9747710673370342</v>
      </c>
      <c r="J125" s="67">
        <v>1.2001809273588881E-2</v>
      </c>
      <c r="K125" s="54"/>
      <c r="L125" s="54"/>
      <c r="M125" s="54"/>
      <c r="N125" s="54"/>
      <c r="O125" s="54"/>
    </row>
    <row r="126" spans="1:15" x14ac:dyDescent="0.45">
      <c r="A126" s="54" t="s">
        <v>121</v>
      </c>
      <c r="B126" s="56">
        <v>557.80620157543478</v>
      </c>
      <c r="C126" s="56">
        <v>0</v>
      </c>
      <c r="D126" s="67">
        <v>0</v>
      </c>
      <c r="E126" s="56">
        <v>181.75263406590736</v>
      </c>
      <c r="F126" s="56">
        <v>7.2112929095619602</v>
      </c>
      <c r="G126" s="67">
        <v>3.967641485155584E-2</v>
      </c>
      <c r="H126" s="56">
        <v>44.898070502560124</v>
      </c>
      <c r="I126" s="56">
        <v>1.5382704665679818</v>
      </c>
      <c r="J126" s="67">
        <v>3.4261393626709824E-2</v>
      </c>
      <c r="K126" s="54"/>
      <c r="L126" s="54"/>
      <c r="M126" s="54"/>
      <c r="N126" s="54"/>
      <c r="O126" s="54"/>
    </row>
    <row r="127" spans="1:15" x14ac:dyDescent="0.45">
      <c r="A127" s="54" t="s">
        <v>122</v>
      </c>
      <c r="B127" s="56">
        <v>7665.19647118796</v>
      </c>
      <c r="C127" s="56">
        <v>0</v>
      </c>
      <c r="D127" s="67">
        <v>0</v>
      </c>
      <c r="E127" s="56">
        <v>2942.7572091502157</v>
      </c>
      <c r="F127" s="56">
        <v>115.97676085671318</v>
      </c>
      <c r="G127" s="67">
        <v>3.9410917250018045E-2</v>
      </c>
      <c r="H127" s="56">
        <v>744.51101905177575</v>
      </c>
      <c r="I127" s="56">
        <v>19.577327757083925</v>
      </c>
      <c r="J127" s="67">
        <v>2.6295551383534933E-2</v>
      </c>
      <c r="K127" s="54"/>
      <c r="L127" s="54"/>
      <c r="M127" s="54"/>
      <c r="N127" s="54"/>
      <c r="O127" s="54"/>
    </row>
    <row r="128" spans="1:15" x14ac:dyDescent="0.45">
      <c r="A128" s="54" t="s">
        <v>123</v>
      </c>
      <c r="B128" s="56">
        <v>2800.7353581547004</v>
      </c>
      <c r="C128" s="56">
        <v>0</v>
      </c>
      <c r="D128" s="67">
        <v>0</v>
      </c>
      <c r="E128" s="56">
        <v>939.17187099472824</v>
      </c>
      <c r="F128" s="56">
        <v>41.844850449096697</v>
      </c>
      <c r="G128" s="67">
        <v>4.4555050828743975E-2</v>
      </c>
      <c r="H128" s="56">
        <v>240.8482579519326</v>
      </c>
      <c r="I128" s="56">
        <v>6.4051995154046866</v>
      </c>
      <c r="J128" s="67">
        <v>2.6594336076464407E-2</v>
      </c>
      <c r="K128" s="54"/>
      <c r="L128" s="54"/>
      <c r="M128" s="54"/>
      <c r="N128" s="54"/>
      <c r="O128" s="54"/>
    </row>
    <row r="129" spans="1:15" x14ac:dyDescent="0.45">
      <c r="A129" s="54" t="s">
        <v>124</v>
      </c>
      <c r="B129" s="56">
        <v>59.730457986050681</v>
      </c>
      <c r="C129" s="56">
        <v>0</v>
      </c>
      <c r="D129" s="67">
        <v>0</v>
      </c>
      <c r="E129" s="56">
        <v>49.560265869450518</v>
      </c>
      <c r="F129" s="56">
        <v>1.9347848610351552</v>
      </c>
      <c r="G129" s="67">
        <v>3.9039033126490499E-2</v>
      </c>
      <c r="H129" s="56">
        <v>12.196293449299462</v>
      </c>
      <c r="I129" s="56">
        <v>0.48611687657415054</v>
      </c>
      <c r="J129" s="67">
        <v>3.9857755029834283E-2</v>
      </c>
      <c r="K129" s="54"/>
      <c r="L129" s="54"/>
      <c r="M129" s="54"/>
      <c r="N129" s="54"/>
      <c r="O129" s="54"/>
    </row>
    <row r="130" spans="1:15" x14ac:dyDescent="0.45">
      <c r="A130" s="54" t="s">
        <v>125</v>
      </c>
      <c r="B130" s="56">
        <v>151.18058491398185</v>
      </c>
      <c r="C130" s="56">
        <v>0</v>
      </c>
      <c r="D130" s="67">
        <v>0</v>
      </c>
      <c r="E130" s="56">
        <v>144.21669671378277</v>
      </c>
      <c r="F130" s="56">
        <v>4.6513128063947153</v>
      </c>
      <c r="G130" s="67">
        <v>3.2252248958564517E-2</v>
      </c>
      <c r="H130" s="56">
        <v>34.330287685137307</v>
      </c>
      <c r="I130" s="56">
        <v>1.5074027293945913</v>
      </c>
      <c r="J130" s="67">
        <v>4.3908828939036089E-2</v>
      </c>
      <c r="K130" s="54"/>
      <c r="L130" s="54"/>
      <c r="M130" s="54"/>
      <c r="N130" s="54"/>
      <c r="O130" s="54"/>
    </row>
    <row r="131" spans="1:15" x14ac:dyDescent="0.45">
      <c r="A131" s="54" t="s">
        <v>126</v>
      </c>
      <c r="B131" s="56">
        <v>654.75945464121639</v>
      </c>
      <c r="C131" s="56">
        <v>0</v>
      </c>
      <c r="D131" s="67">
        <v>0</v>
      </c>
      <c r="E131" s="56">
        <v>766.22158289543847</v>
      </c>
      <c r="F131" s="56">
        <v>44.244510726045583</v>
      </c>
      <c r="G131" s="67">
        <v>5.774375417467633E-2</v>
      </c>
      <c r="H131" s="56">
        <v>177.86139376074888</v>
      </c>
      <c r="I131" s="56">
        <v>6.5257430498222142</v>
      </c>
      <c r="J131" s="67">
        <v>3.6690047861653155E-2</v>
      </c>
      <c r="K131" s="54"/>
      <c r="L131" s="54"/>
      <c r="M131" s="54"/>
      <c r="N131" s="54"/>
      <c r="O131" s="54"/>
    </row>
    <row r="132" spans="1:15" x14ac:dyDescent="0.45">
      <c r="A132" s="54" t="s">
        <v>127</v>
      </c>
      <c r="B132" s="56">
        <v>2827.9327339485667</v>
      </c>
      <c r="C132" s="56">
        <v>0</v>
      </c>
      <c r="D132" s="67">
        <v>0</v>
      </c>
      <c r="E132" s="56">
        <v>1696.2918592508061</v>
      </c>
      <c r="F132" s="56">
        <v>70.89970227443294</v>
      </c>
      <c r="G132" s="67">
        <v>4.1796877045526176E-2</v>
      </c>
      <c r="H132" s="56">
        <v>362.43303634411257</v>
      </c>
      <c r="I132" s="56">
        <v>9.4092707246808018</v>
      </c>
      <c r="J132" s="67">
        <v>2.5961404676551496E-2</v>
      </c>
      <c r="K132" s="54"/>
      <c r="L132" s="54"/>
      <c r="M132" s="54"/>
      <c r="N132" s="54"/>
      <c r="O132" s="54"/>
    </row>
    <row r="133" spans="1:15" x14ac:dyDescent="0.45">
      <c r="A133" s="54" t="s">
        <v>128</v>
      </c>
      <c r="B133" s="56">
        <v>161.28549924903649</v>
      </c>
      <c r="C133" s="56">
        <v>0</v>
      </c>
      <c r="D133" s="67">
        <v>0</v>
      </c>
      <c r="E133" s="56">
        <v>52.180048622567291</v>
      </c>
      <c r="F133" s="56">
        <v>2.0795030243889228</v>
      </c>
      <c r="G133" s="67">
        <v>3.9852454707939099E-2</v>
      </c>
      <c r="H133" s="56">
        <v>20.112332266845179</v>
      </c>
      <c r="I133" s="56">
        <v>0.57216811780273213</v>
      </c>
      <c r="J133" s="67">
        <v>2.844862098593812E-2</v>
      </c>
      <c r="K133" s="54"/>
      <c r="L133" s="54"/>
      <c r="M133" s="54"/>
      <c r="N133" s="54"/>
      <c r="O133" s="54"/>
    </row>
    <row r="134" spans="1:15" x14ac:dyDescent="0.45">
      <c r="A134" s="54" t="s">
        <v>129</v>
      </c>
      <c r="B134" s="56">
        <v>7836.6486925998188</v>
      </c>
      <c r="C134" s="56">
        <v>0</v>
      </c>
      <c r="D134" s="67">
        <v>0</v>
      </c>
      <c r="E134" s="56">
        <v>737.95620301048189</v>
      </c>
      <c r="F134" s="56">
        <v>25.011771542619574</v>
      </c>
      <c r="G134" s="67">
        <v>3.3893300768506864E-2</v>
      </c>
      <c r="H134" s="56">
        <v>219.87711187754689</v>
      </c>
      <c r="I134" s="56">
        <v>4.8541725920287337</v>
      </c>
      <c r="J134" s="67">
        <v>2.207675255772916E-2</v>
      </c>
      <c r="K134" s="54"/>
      <c r="L134" s="54"/>
      <c r="M134" s="54"/>
      <c r="N134" s="54"/>
      <c r="O134" s="54"/>
    </row>
    <row r="135" spans="1:15" x14ac:dyDescent="0.45">
      <c r="A135" s="54" t="s">
        <v>130</v>
      </c>
      <c r="B135" s="56">
        <v>10182.011798729829</v>
      </c>
      <c r="C135" s="56">
        <v>0</v>
      </c>
      <c r="D135" s="67">
        <v>0</v>
      </c>
      <c r="E135" s="56">
        <v>2776.0483661160979</v>
      </c>
      <c r="F135" s="56">
        <v>67.203933262142044</v>
      </c>
      <c r="G135" s="67">
        <v>2.4208487893229845E-2</v>
      </c>
      <c r="H135" s="56">
        <v>715.80540919148689</v>
      </c>
      <c r="I135" s="56">
        <v>13.732659117250002</v>
      </c>
      <c r="J135" s="67">
        <v>1.9184905479774524E-2</v>
      </c>
      <c r="K135" s="54"/>
      <c r="L135" s="54"/>
      <c r="M135" s="54"/>
      <c r="N135" s="54"/>
      <c r="O135" s="54"/>
    </row>
    <row r="136" spans="1:15" x14ac:dyDescent="0.45">
      <c r="A136" s="54" t="s">
        <v>131</v>
      </c>
      <c r="B136" s="56">
        <v>70.726212482649004</v>
      </c>
      <c r="C136" s="56">
        <v>0</v>
      </c>
      <c r="D136" s="67">
        <v>0</v>
      </c>
      <c r="E136" s="56">
        <v>13.437668690410016</v>
      </c>
      <c r="F136" s="56">
        <v>0</v>
      </c>
      <c r="G136" s="67">
        <v>0</v>
      </c>
      <c r="H136" s="56">
        <v>5.063680660464569</v>
      </c>
      <c r="I136" s="56">
        <v>0</v>
      </c>
      <c r="J136" s="67">
        <v>0</v>
      </c>
      <c r="K136" s="54"/>
      <c r="L136" s="54"/>
      <c r="M136" s="54"/>
      <c r="N136" s="54"/>
      <c r="O136" s="54"/>
    </row>
    <row r="137" spans="1:15" x14ac:dyDescent="0.45">
      <c r="A137" s="54" t="s">
        <v>132</v>
      </c>
      <c r="B137" s="56">
        <v>507.96944787273748</v>
      </c>
      <c r="C137" s="56">
        <v>0</v>
      </c>
      <c r="D137" s="67">
        <v>0</v>
      </c>
      <c r="E137" s="56">
        <v>301.51136910863909</v>
      </c>
      <c r="F137" s="56">
        <v>7.9147546093423093</v>
      </c>
      <c r="G137" s="67">
        <v>2.6250269211210087E-2</v>
      </c>
      <c r="H137" s="56">
        <v>68.454595013701649</v>
      </c>
      <c r="I137" s="56">
        <v>1.5278142682517839</v>
      </c>
      <c r="J137" s="67">
        <v>2.2318651771235834E-2</v>
      </c>
      <c r="K137" s="54"/>
      <c r="L137" s="54"/>
      <c r="M137" s="54"/>
      <c r="N137" s="54"/>
      <c r="O137" s="54"/>
    </row>
    <row r="138" spans="1:15" x14ac:dyDescent="0.45">
      <c r="A138" s="54" t="s">
        <v>133</v>
      </c>
      <c r="B138" s="56">
        <v>42015.189098447772</v>
      </c>
      <c r="C138" s="56">
        <v>0</v>
      </c>
      <c r="D138" s="67">
        <v>0</v>
      </c>
      <c r="E138" s="56">
        <v>25591.402671843254</v>
      </c>
      <c r="F138" s="56">
        <v>1636.7892909394568</v>
      </c>
      <c r="G138" s="67">
        <v>6.3958561081152526E-2</v>
      </c>
      <c r="H138" s="56">
        <v>6737.1297962393828</v>
      </c>
      <c r="I138" s="56">
        <v>243.5625193096545</v>
      </c>
      <c r="J138" s="67">
        <v>3.6152267608916981E-2</v>
      </c>
      <c r="K138" s="54"/>
      <c r="L138" s="54"/>
      <c r="M138" s="54"/>
      <c r="N138" s="54"/>
      <c r="O138" s="54"/>
    </row>
    <row r="139" spans="1:15" x14ac:dyDescent="0.45">
      <c r="A139" s="54" t="s">
        <v>134</v>
      </c>
      <c r="B139" s="56">
        <v>9014.3019909733703</v>
      </c>
      <c r="C139" s="56">
        <v>0</v>
      </c>
      <c r="D139" s="67">
        <v>0</v>
      </c>
      <c r="E139" s="56">
        <v>1942.1803247395746</v>
      </c>
      <c r="F139" s="56">
        <v>48.865519818691595</v>
      </c>
      <c r="G139" s="67">
        <v>2.5160135336683494E-2</v>
      </c>
      <c r="H139" s="56">
        <v>435.35455347116175</v>
      </c>
      <c r="I139" s="56">
        <v>11.460838895122656</v>
      </c>
      <c r="J139" s="67">
        <v>2.6325299238846325E-2</v>
      </c>
      <c r="K139" s="54"/>
      <c r="L139" s="54"/>
      <c r="M139" s="54"/>
      <c r="N139" s="54"/>
      <c r="O139" s="54"/>
    </row>
    <row r="140" spans="1:15" ht="14.65" thickBot="1" x14ac:dyDescent="0.5">
      <c r="A140" s="54" t="s">
        <v>135</v>
      </c>
      <c r="B140" s="56">
        <v>77299.477978751354</v>
      </c>
      <c r="C140" s="56">
        <v>0</v>
      </c>
      <c r="D140" s="67">
        <v>0</v>
      </c>
      <c r="E140" s="56">
        <v>61694.983988754298</v>
      </c>
      <c r="F140" s="56">
        <v>3546.1753687710652</v>
      </c>
      <c r="G140" s="67">
        <v>5.747915210444756E-2</v>
      </c>
      <c r="H140" s="56">
        <v>16529.074791231666</v>
      </c>
      <c r="I140" s="56">
        <v>523.33378659000664</v>
      </c>
      <c r="J140" s="67">
        <v>3.1661408348616367E-2</v>
      </c>
      <c r="K140" s="54"/>
      <c r="L140" s="54"/>
      <c r="M140" s="54"/>
      <c r="N140" s="54"/>
      <c r="O140" s="54"/>
    </row>
    <row r="141" spans="1:15" ht="14.65" thickTop="1" x14ac:dyDescent="0.45">
      <c r="A141" s="85" t="s">
        <v>24</v>
      </c>
      <c r="B141" s="86">
        <f>SUM(B123:B140)</f>
        <v>173615.9880281876</v>
      </c>
      <c r="C141" s="86">
        <f>SUM(C123:C140)</f>
        <v>0</v>
      </c>
      <c r="D141" s="105">
        <f>C141/B141</f>
        <v>0</v>
      </c>
      <c r="E141" s="86">
        <f>SUM(E123:E140)</f>
        <v>105100.1810560548</v>
      </c>
      <c r="F141" s="86">
        <f>SUM(F123:F140)</f>
        <v>5782.4494712766991</v>
      </c>
      <c r="G141" s="105">
        <f>F141/E141</f>
        <v>5.50184539472168E-2</v>
      </c>
      <c r="H141" s="86">
        <f>SUM(H123:H140)</f>
        <v>27611.000000001601</v>
      </c>
      <c r="I141" s="86">
        <f>SUM(I123:I140)</f>
        <v>871.43322809960819</v>
      </c>
      <c r="J141" s="105">
        <f>I141/H141</f>
        <v>3.1561088989879311E-2</v>
      </c>
      <c r="K141" s="54"/>
      <c r="L141" s="54"/>
      <c r="M141" s="54"/>
      <c r="N141" s="54"/>
      <c r="O141" s="54"/>
    </row>
    <row r="142" spans="1:15" x14ac:dyDescent="0.4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x14ac:dyDescent="0.4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x14ac:dyDescent="0.4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 x14ac:dyDescent="0.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 x14ac:dyDescent="0.4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 x14ac:dyDescent="0.4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 x14ac:dyDescent="0.4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</row>
    <row r="149" spans="1:15" x14ac:dyDescent="0.4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</row>
    <row r="150" spans="1:15" x14ac:dyDescent="0.4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 x14ac:dyDescent="0.4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 x14ac:dyDescent="0.4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 x14ac:dyDescent="0.4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 x14ac:dyDescent="0.4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 x14ac:dyDescent="0.4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 x14ac:dyDescent="0.4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</sheetData>
  <sheetProtection algorithmName="SHA-512" hashValue="PFLkKPqw/tAOApOZbYIu+ahN1ESpWo5CUqncinrEdLb2XC+4rxC1EdLZAoR2LPEBQnhkjADlDe5Xho1mkfMhOg==" saltValue="lx+Y///iFJ5xdHLfd3qzNg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61BB-B632-4E15-AE36-659A32119C43}">
  <sheetPr>
    <tabColor theme="4" tint="0.59999389629810485"/>
  </sheetPr>
  <dimension ref="A1:N146"/>
  <sheetViews>
    <sheetView workbookViewId="0">
      <selection activeCell="D12" sqref="D12"/>
    </sheetView>
  </sheetViews>
  <sheetFormatPr defaultRowHeight="14.25" x14ac:dyDescent="0.45"/>
  <cols>
    <col min="1" max="1" width="57.59765625" customWidth="1"/>
    <col min="2" max="3" width="13.86328125" customWidth="1"/>
    <col min="4" max="4" width="13.46484375" customWidth="1"/>
    <col min="5" max="5" width="12.53125" customWidth="1"/>
    <col min="6" max="6" width="15.46484375" customWidth="1"/>
    <col min="8" max="8" width="19.86328125" customWidth="1"/>
    <col min="9" max="9" width="15.19921875" customWidth="1"/>
  </cols>
  <sheetData>
    <row r="1" spans="1:14" s="106" customFormat="1" ht="14.65" thickBot="1" x14ac:dyDescent="0.5">
      <c r="B1" s="124" t="s">
        <v>140</v>
      </c>
      <c r="C1" s="125"/>
      <c r="D1" s="125"/>
      <c r="E1" s="126" t="s">
        <v>141</v>
      </c>
      <c r="F1" s="127"/>
    </row>
    <row r="2" spans="1:14" s="106" customFormat="1" ht="43.15" thickBot="1" x14ac:dyDescent="0.5">
      <c r="B2" s="128" t="s">
        <v>142</v>
      </c>
      <c r="C2" s="128" t="s">
        <v>143</v>
      </c>
      <c r="D2" s="128" t="s">
        <v>144</v>
      </c>
      <c r="E2" s="128" t="s">
        <v>145</v>
      </c>
      <c r="F2" s="129" t="s">
        <v>146</v>
      </c>
    </row>
    <row r="3" spans="1:14" s="106" customFormat="1" ht="28.9" thickBot="1" x14ac:dyDescent="0.5">
      <c r="B3" s="130" t="s">
        <v>147</v>
      </c>
      <c r="C3" s="130">
        <v>1.39</v>
      </c>
      <c r="D3" s="131">
        <v>2.06E-2</v>
      </c>
      <c r="E3" s="132">
        <v>0</v>
      </c>
      <c r="F3" s="133">
        <f>IFERROR(E3-D3,"N/A")</f>
        <v>-2.06E-2</v>
      </c>
    </row>
    <row r="4" spans="1:14" s="106" customFormat="1" ht="14.65" thickBot="1" x14ac:dyDescent="0.5">
      <c r="B4" s="130" t="s">
        <v>148</v>
      </c>
      <c r="C4" s="130">
        <v>1.5</v>
      </c>
      <c r="D4" s="131">
        <v>4.1200000000000001E-2</v>
      </c>
      <c r="E4" s="132">
        <v>0.02</v>
      </c>
      <c r="F4" s="133">
        <f t="shared" ref="F4:F11" si="0">IFERROR(E4-D4,"N/A")</f>
        <v>-2.12E-2</v>
      </c>
      <c r="H4" s="141" t="s">
        <v>157</v>
      </c>
      <c r="I4" s="848" t="s">
        <v>145</v>
      </c>
      <c r="J4" s="849"/>
      <c r="K4" s="849"/>
      <c r="L4" s="849"/>
    </row>
    <row r="5" spans="1:14" s="106" customFormat="1" ht="43.15" thickBot="1" x14ac:dyDescent="0.5">
      <c r="B5" s="130" t="s">
        <v>149</v>
      </c>
      <c r="C5" s="130">
        <v>2</v>
      </c>
      <c r="D5" s="131">
        <v>6.4899999999999999E-2</v>
      </c>
      <c r="E5" s="132">
        <v>3.5000000000000003E-2</v>
      </c>
      <c r="F5" s="133">
        <f t="shared" si="0"/>
        <v>-2.9899999999999996E-2</v>
      </c>
      <c r="H5" s="149" t="s">
        <v>158</v>
      </c>
      <c r="I5" s="850" t="s">
        <v>159</v>
      </c>
      <c r="J5" s="851"/>
      <c r="K5" s="851"/>
      <c r="L5" s="851"/>
    </row>
    <row r="6" spans="1:14" s="106" customFormat="1" x14ac:dyDescent="0.45">
      <c r="B6" s="130" t="s">
        <v>150</v>
      </c>
      <c r="C6" s="130">
        <v>2.5</v>
      </c>
      <c r="D6" s="131">
        <v>8.2900000000000001E-2</v>
      </c>
      <c r="E6" s="132">
        <v>4.4999999999999998E-2</v>
      </c>
      <c r="F6" s="133">
        <f t="shared" si="0"/>
        <v>-3.7900000000000003E-2</v>
      </c>
    </row>
    <row r="7" spans="1:14" s="106" customFormat="1" x14ac:dyDescent="0.45">
      <c r="B7" s="130" t="s">
        <v>151</v>
      </c>
      <c r="C7" s="130">
        <v>3</v>
      </c>
      <c r="D7" s="131">
        <v>9.7799999999999998E-2</v>
      </c>
      <c r="E7" s="132">
        <v>0.06</v>
      </c>
      <c r="F7" s="133">
        <f t="shared" si="0"/>
        <v>-3.78E-2</v>
      </c>
    </row>
    <row r="8" spans="1:14" s="106" customFormat="1" x14ac:dyDescent="0.45">
      <c r="B8" s="130" t="s">
        <v>152</v>
      </c>
      <c r="C8" s="130">
        <v>4</v>
      </c>
      <c r="D8" s="131">
        <v>9.7799999999999998E-2</v>
      </c>
      <c r="E8" s="132">
        <v>7.4999999999999997E-2</v>
      </c>
      <c r="F8" s="134">
        <f t="shared" si="0"/>
        <v>-2.2800000000000001E-2</v>
      </c>
    </row>
    <row r="9" spans="1:14" s="106" customFormat="1" x14ac:dyDescent="0.45">
      <c r="B9" s="130" t="s">
        <v>153</v>
      </c>
      <c r="C9" s="130">
        <v>5</v>
      </c>
      <c r="D9" s="135" t="s">
        <v>154</v>
      </c>
      <c r="E9" s="136">
        <v>9.7799999999999998E-2</v>
      </c>
      <c r="F9" s="134" t="str">
        <f t="shared" si="0"/>
        <v>N/A</v>
      </c>
    </row>
    <row r="10" spans="1:14" s="106" customFormat="1" x14ac:dyDescent="0.45">
      <c r="B10" s="130" t="s">
        <v>155</v>
      </c>
      <c r="C10" s="130">
        <v>6</v>
      </c>
      <c r="D10" s="135" t="s">
        <v>154</v>
      </c>
      <c r="E10" s="136" t="s">
        <v>154</v>
      </c>
      <c r="F10" s="134" t="str">
        <f t="shared" si="0"/>
        <v>N/A</v>
      </c>
    </row>
    <row r="11" spans="1:14" s="106" customFormat="1" ht="14.65" thickBot="1" x14ac:dyDescent="0.5">
      <c r="B11" s="137" t="s">
        <v>156</v>
      </c>
      <c r="C11" s="137" t="s">
        <v>156</v>
      </c>
      <c r="D11" s="138" t="s">
        <v>154</v>
      </c>
      <c r="E11" s="139" t="s">
        <v>154</v>
      </c>
      <c r="F11" s="140" t="str">
        <f t="shared" si="0"/>
        <v>N/A</v>
      </c>
    </row>
    <row r="12" spans="1:14" s="106" customFormat="1" x14ac:dyDescent="0.45"/>
    <row r="13" spans="1:14" ht="15.75" x14ac:dyDescent="0.5">
      <c r="A13" s="317" t="s">
        <v>8</v>
      </c>
      <c r="B13" s="317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54"/>
    </row>
    <row r="14" spans="1:14" x14ac:dyDescent="0.45">
      <c r="A14" s="311" t="s">
        <v>9</v>
      </c>
      <c r="B14" s="313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54"/>
    </row>
    <row r="15" spans="1:14" x14ac:dyDescent="0.45">
      <c r="A15" s="313" t="s">
        <v>10</v>
      </c>
      <c r="B15" s="318" t="s">
        <v>193</v>
      </c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  <c r="N15" s="54"/>
    </row>
    <row r="16" spans="1:14" x14ac:dyDescent="0.45">
      <c r="A16" s="310"/>
      <c r="B16" s="310"/>
      <c r="C16" s="310"/>
      <c r="D16" s="326"/>
      <c r="E16" s="310"/>
      <c r="F16" s="310"/>
      <c r="G16" s="310"/>
      <c r="H16" s="310"/>
      <c r="I16" s="310"/>
      <c r="J16" s="310"/>
      <c r="K16" s="310"/>
      <c r="L16" s="310"/>
      <c r="M16" s="310"/>
      <c r="N16" s="54"/>
    </row>
    <row r="17" spans="1:14" ht="14.65" thickBot="1" x14ac:dyDescent="0.5">
      <c r="A17" s="327" t="s">
        <v>12</v>
      </c>
      <c r="B17" s="327"/>
      <c r="C17" s="327"/>
      <c r="D17" s="327"/>
      <c r="E17" s="327"/>
      <c r="F17" s="327"/>
      <c r="G17" s="327"/>
      <c r="H17" s="327"/>
      <c r="I17" s="327"/>
      <c r="J17" s="350"/>
      <c r="K17" s="350"/>
      <c r="L17" s="327"/>
      <c r="M17" s="327"/>
      <c r="N17" s="54"/>
    </row>
    <row r="18" spans="1:14" x14ac:dyDescent="0.45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54"/>
    </row>
    <row r="19" spans="1:14" x14ac:dyDescent="0.45">
      <c r="A19" s="351">
        <v>156489000</v>
      </c>
      <c r="B19" s="310" t="s">
        <v>58</v>
      </c>
      <c r="C19" s="310"/>
      <c r="D19" s="310"/>
      <c r="E19" s="310"/>
      <c r="F19" s="310"/>
      <c r="G19" s="310"/>
      <c r="H19" s="310"/>
      <c r="I19" s="310"/>
      <c r="J19" s="310"/>
      <c r="K19" s="310"/>
      <c r="L19" s="310"/>
      <c r="M19" s="310"/>
      <c r="N19" s="54"/>
    </row>
    <row r="20" spans="1:14" x14ac:dyDescent="0.45">
      <c r="A20" s="352" t="s">
        <v>194</v>
      </c>
      <c r="B20" s="310" t="s">
        <v>195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54"/>
    </row>
    <row r="21" spans="1:14" x14ac:dyDescent="0.45">
      <c r="A21" s="353">
        <v>17817.714700999109</v>
      </c>
      <c r="B21" s="310" t="s">
        <v>59</v>
      </c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54"/>
    </row>
    <row r="22" spans="1:14" x14ac:dyDescent="0.45">
      <c r="A22" s="354">
        <v>171580.87670082712</v>
      </c>
      <c r="B22" s="310" t="s">
        <v>60</v>
      </c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54"/>
    </row>
    <row r="23" spans="1:14" x14ac:dyDescent="0.45">
      <c r="A23" s="355">
        <v>912.03133062609618</v>
      </c>
      <c r="B23" s="356" t="s">
        <v>61</v>
      </c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54"/>
    </row>
    <row r="24" spans="1:14" x14ac:dyDescent="0.45">
      <c r="A24" s="326">
        <v>0.95685008148218365</v>
      </c>
      <c r="B24" s="328" t="s">
        <v>62</v>
      </c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54"/>
    </row>
    <row r="25" spans="1:14" x14ac:dyDescent="0.45">
      <c r="A25" s="357">
        <v>-1.8873504756170223E-2</v>
      </c>
      <c r="B25" s="310" t="s">
        <v>63</v>
      </c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54"/>
    </row>
    <row r="26" spans="1:14" x14ac:dyDescent="0.45">
      <c r="A26" s="357"/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54"/>
    </row>
    <row r="27" spans="1:14" x14ac:dyDescent="0.45">
      <c r="A27" s="245"/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54"/>
    </row>
    <row r="28" spans="1:14" ht="71.25" customHeight="1" x14ac:dyDescent="0.45">
      <c r="A28" s="331" t="s">
        <v>64</v>
      </c>
      <c r="B28" s="331" t="s">
        <v>11</v>
      </c>
      <c r="C28" s="331" t="s">
        <v>65</v>
      </c>
      <c r="D28" s="331" t="s">
        <v>66</v>
      </c>
      <c r="E28" s="331" t="s">
        <v>67</v>
      </c>
      <c r="F28" s="331" t="s">
        <v>68</v>
      </c>
      <c r="G28" s="331" t="s">
        <v>69</v>
      </c>
      <c r="H28" s="310"/>
      <c r="I28" s="310"/>
      <c r="J28" s="310"/>
      <c r="K28" s="310"/>
      <c r="L28" s="310"/>
      <c r="M28" s="310"/>
      <c r="N28" s="54"/>
    </row>
    <row r="29" spans="1:14" x14ac:dyDescent="0.45">
      <c r="A29" s="310" t="s">
        <v>70</v>
      </c>
      <c r="B29" s="312">
        <v>129356.93303623814</v>
      </c>
      <c r="C29" s="312">
        <v>147.31184937520169</v>
      </c>
      <c r="D29" s="312">
        <v>0</v>
      </c>
      <c r="E29" s="312">
        <v>0</v>
      </c>
      <c r="F29" s="312">
        <v>147.31184937520169</v>
      </c>
      <c r="G29" s="312">
        <v>-129209.62118686295</v>
      </c>
      <c r="H29" s="310"/>
      <c r="I29" s="310"/>
      <c r="J29" s="310"/>
      <c r="K29" s="310"/>
      <c r="L29" s="310"/>
      <c r="M29" s="310"/>
      <c r="N29" s="54"/>
    </row>
    <row r="30" spans="1:14" x14ac:dyDescent="0.45">
      <c r="A30" s="310" t="s">
        <v>71</v>
      </c>
      <c r="B30" s="312">
        <v>0</v>
      </c>
      <c r="C30" s="358">
        <v>22456.99048074297</v>
      </c>
      <c r="D30" s="312">
        <v>2096.5503322220961</v>
      </c>
      <c r="E30" s="312">
        <v>7323.1289884432399</v>
      </c>
      <c r="F30" s="312">
        <v>31876.669801408309</v>
      </c>
      <c r="G30" s="312">
        <v>31876.669801408309</v>
      </c>
      <c r="H30" s="310"/>
      <c r="I30" s="310"/>
      <c r="J30" s="310"/>
      <c r="K30" s="310"/>
      <c r="L30" s="310"/>
      <c r="M30" s="310"/>
      <c r="N30" s="54"/>
    </row>
    <row r="31" spans="1:14" x14ac:dyDescent="0.45">
      <c r="A31" s="310" t="s">
        <v>72</v>
      </c>
      <c r="B31" s="312">
        <v>0</v>
      </c>
      <c r="C31" s="312">
        <v>129209.62118686293</v>
      </c>
      <c r="D31" s="312">
        <v>0</v>
      </c>
      <c r="E31" s="312">
        <v>10494.585712555971</v>
      </c>
      <c r="F31" s="312">
        <v>139704.2068994189</v>
      </c>
      <c r="G31" s="312">
        <v>139704.2068994189</v>
      </c>
      <c r="H31" s="310"/>
      <c r="I31" s="310"/>
      <c r="J31" s="310"/>
      <c r="K31" s="310"/>
      <c r="L31" s="310"/>
      <c r="M31" s="310"/>
      <c r="N31" s="54"/>
    </row>
    <row r="32" spans="1:14" x14ac:dyDescent="0.45">
      <c r="A32" s="310" t="s">
        <v>73</v>
      </c>
      <c r="B32" s="312">
        <v>80110.463580346652</v>
      </c>
      <c r="C32" s="312">
        <v>57653.473099603681</v>
      </c>
      <c r="D32" s="312">
        <v>0</v>
      </c>
      <c r="E32" s="312">
        <v>0</v>
      </c>
      <c r="F32" s="312">
        <v>57653.473099603681</v>
      </c>
      <c r="G32" s="312">
        <v>-22456.99048074297</v>
      </c>
      <c r="H32" s="310"/>
      <c r="I32" s="310"/>
      <c r="J32" s="310"/>
      <c r="K32" s="310"/>
      <c r="L32" s="310"/>
      <c r="M32" s="310"/>
      <c r="N32" s="54"/>
    </row>
    <row r="33" spans="1:14" x14ac:dyDescent="0.45">
      <c r="A33" s="310" t="s">
        <v>24</v>
      </c>
      <c r="B33" s="312">
        <v>209467.3966165848</v>
      </c>
      <c r="C33" s="312">
        <v>209467.3966165848</v>
      </c>
      <c r="D33" s="312">
        <v>2096.5503322220961</v>
      </c>
      <c r="E33" s="312">
        <v>17817.714700999211</v>
      </c>
      <c r="F33" s="312">
        <v>229381.66164980608</v>
      </c>
      <c r="G33" s="312">
        <v>19914.26503322128</v>
      </c>
      <c r="H33" s="310"/>
      <c r="I33" s="310"/>
      <c r="J33" s="310"/>
      <c r="K33" s="310"/>
      <c r="L33" s="310"/>
      <c r="M33" s="310"/>
      <c r="N33" s="54"/>
    </row>
    <row r="34" spans="1:14" x14ac:dyDescent="0.45">
      <c r="A34" s="310" t="s">
        <v>74</v>
      </c>
      <c r="B34" s="359">
        <v>0.61755163393287793</v>
      </c>
      <c r="C34" s="322">
        <v>0.72476159043913513</v>
      </c>
      <c r="D34" s="322">
        <v>1</v>
      </c>
      <c r="E34" s="322">
        <v>1</v>
      </c>
      <c r="F34" s="359">
        <v>0.748657008215319</v>
      </c>
      <c r="G34" s="322"/>
      <c r="H34" s="310"/>
      <c r="I34" s="310"/>
      <c r="J34" s="310"/>
      <c r="K34" s="310"/>
      <c r="L34" s="310"/>
      <c r="M34" s="310"/>
      <c r="N34" s="54"/>
    </row>
    <row r="35" spans="1:14" x14ac:dyDescent="0.45">
      <c r="A35" s="310"/>
      <c r="B35" s="310"/>
      <c r="C35" s="322"/>
      <c r="D35" s="322"/>
      <c r="E35" s="322"/>
      <c r="F35" s="310"/>
      <c r="G35" s="310"/>
      <c r="H35" s="310"/>
      <c r="I35" s="310"/>
      <c r="J35" s="310"/>
      <c r="K35" s="310"/>
      <c r="L35" s="310"/>
      <c r="M35" s="310"/>
      <c r="N35" s="54"/>
    </row>
    <row r="36" spans="1:14" x14ac:dyDescent="0.45">
      <c r="A36" s="310"/>
      <c r="B36" s="310"/>
      <c r="C36" s="322"/>
      <c r="D36" s="322"/>
      <c r="E36" s="322"/>
      <c r="F36" s="310"/>
      <c r="G36" s="310"/>
      <c r="H36" s="310"/>
      <c r="I36" s="310"/>
      <c r="J36" s="310"/>
      <c r="K36" s="310"/>
      <c r="L36" s="310"/>
      <c r="M36" s="310"/>
      <c r="N36" s="54"/>
    </row>
    <row r="37" spans="1:14" x14ac:dyDescent="0.45">
      <c r="A37" s="310"/>
      <c r="B37" s="319"/>
      <c r="C37" s="322"/>
      <c r="D37" s="322"/>
      <c r="E37" s="322"/>
      <c r="F37" s="310"/>
      <c r="G37" s="310"/>
      <c r="H37" s="310"/>
      <c r="I37" s="310"/>
      <c r="J37" s="310"/>
      <c r="K37" s="310"/>
      <c r="L37" s="310"/>
      <c r="M37" s="310"/>
      <c r="N37" s="54"/>
    </row>
    <row r="38" spans="1:14" x14ac:dyDescent="0.45">
      <c r="A38" s="310"/>
      <c r="B38" s="310"/>
      <c r="C38" s="322"/>
      <c r="D38" s="322"/>
      <c r="E38" s="322"/>
      <c r="F38" s="310"/>
      <c r="G38" s="310"/>
      <c r="H38" s="310"/>
      <c r="I38" s="310"/>
      <c r="J38" s="310"/>
      <c r="K38" s="310"/>
      <c r="L38" s="310"/>
      <c r="M38" s="310"/>
      <c r="N38" s="54"/>
    </row>
    <row r="39" spans="1:14" ht="14.65" thickBot="1" x14ac:dyDescent="0.5">
      <c r="A39" s="327" t="s">
        <v>14</v>
      </c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54"/>
    </row>
    <row r="40" spans="1:14" x14ac:dyDescent="0.45">
      <c r="A40" s="245"/>
      <c r="B40" s="245"/>
      <c r="C40" s="245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54"/>
    </row>
    <row r="41" spans="1:14" ht="28.5" x14ac:dyDescent="0.45">
      <c r="A41" s="360"/>
      <c r="B41" s="330" t="s">
        <v>15</v>
      </c>
      <c r="C41" s="331" t="s">
        <v>16</v>
      </c>
      <c r="D41" s="331" t="s">
        <v>17</v>
      </c>
      <c r="E41" s="331" t="s">
        <v>18</v>
      </c>
      <c r="F41" s="331" t="s">
        <v>19</v>
      </c>
      <c r="G41" s="331" t="s">
        <v>20</v>
      </c>
      <c r="H41" s="331" t="s">
        <v>21</v>
      </c>
      <c r="I41" s="331" t="s">
        <v>22</v>
      </c>
      <c r="J41" s="331" t="s">
        <v>23</v>
      </c>
      <c r="K41" s="331" t="s">
        <v>75</v>
      </c>
      <c r="L41" s="331" t="s">
        <v>24</v>
      </c>
      <c r="M41" s="310"/>
      <c r="N41" s="54"/>
    </row>
    <row r="42" spans="1:14" x14ac:dyDescent="0.45">
      <c r="A42" s="332" t="s">
        <v>76</v>
      </c>
      <c r="B42" s="312">
        <v>15722.72060126593</v>
      </c>
      <c r="C42" s="312">
        <v>14641.305664377236</v>
      </c>
      <c r="D42" s="312">
        <v>43517.054935149885</v>
      </c>
      <c r="E42" s="312">
        <v>30282.076518393984</v>
      </c>
      <c r="F42" s="312">
        <v>21983.972855806584</v>
      </c>
      <c r="G42" s="312">
        <v>30038.181390223941</v>
      </c>
      <c r="H42" s="312">
        <v>17298.016794090065</v>
      </c>
      <c r="I42" s="312">
        <v>4689.3846569069965</v>
      </c>
      <c r="J42" s="312">
        <v>8078.4615385358738</v>
      </c>
      <c r="K42" s="312">
        <v>43130.486695053609</v>
      </c>
      <c r="L42" s="361">
        <v>229381.6616498041</v>
      </c>
      <c r="M42" s="310"/>
      <c r="N42" s="54"/>
    </row>
    <row r="43" spans="1:14" x14ac:dyDescent="0.45">
      <c r="A43" s="339" t="s">
        <v>26</v>
      </c>
      <c r="B43" s="322">
        <v>6.854393018247136E-2</v>
      </c>
      <c r="C43" s="322">
        <v>6.3829451574589011E-2</v>
      </c>
      <c r="D43" s="322">
        <v>0.18971462069875625</v>
      </c>
      <c r="E43" s="322">
        <v>0.13201611803048457</v>
      </c>
      <c r="F43" s="322">
        <v>9.584014998272157E-2</v>
      </c>
      <c r="G43" s="322">
        <v>0.1309528458995923</v>
      </c>
      <c r="H43" s="322">
        <v>7.5411507047569215E-2</v>
      </c>
      <c r="I43" s="322">
        <v>2.0443590055012836E-2</v>
      </c>
      <c r="J43" s="322">
        <v>3.521842801395323E-2</v>
      </c>
      <c r="K43" s="322">
        <v>0.18802935851469216</v>
      </c>
      <c r="L43" s="362">
        <v>1</v>
      </c>
      <c r="M43" s="310"/>
      <c r="N43" s="54"/>
    </row>
    <row r="44" spans="1:14" x14ac:dyDescent="0.45">
      <c r="A44" s="310" t="s">
        <v>77</v>
      </c>
      <c r="B44" s="312">
        <v>15721.631566278249</v>
      </c>
      <c r="C44" s="312">
        <v>14641.305664377242</v>
      </c>
      <c r="D44" s="312">
        <v>43517.054935149892</v>
      </c>
      <c r="E44" s="312">
        <v>30280.987483406312</v>
      </c>
      <c r="F44" s="312">
        <v>21981.741868498179</v>
      </c>
      <c r="G44" s="312">
        <v>29953.381643497683</v>
      </c>
      <c r="H44" s="312">
        <v>15484.773539619577</v>
      </c>
      <c r="I44" s="312"/>
      <c r="J44" s="312"/>
      <c r="K44" s="312"/>
      <c r="L44" s="361">
        <v>171580.87670082712</v>
      </c>
      <c r="M44" s="310"/>
      <c r="N44" s="54"/>
    </row>
    <row r="45" spans="1:14" x14ac:dyDescent="0.45">
      <c r="A45" s="310" t="s">
        <v>78</v>
      </c>
      <c r="B45" s="340">
        <v>0.9999307349526021</v>
      </c>
      <c r="C45" s="340">
        <v>1</v>
      </c>
      <c r="D45" s="340">
        <v>1</v>
      </c>
      <c r="E45" s="340">
        <v>0.99996403697788006</v>
      </c>
      <c r="F45" s="340">
        <v>0.99989851755535519</v>
      </c>
      <c r="G45" s="340">
        <v>0.99717693472768443</v>
      </c>
      <c r="H45" s="340">
        <v>0.89517623459066231</v>
      </c>
      <c r="I45" s="340">
        <v>0</v>
      </c>
      <c r="J45" s="340">
        <v>0</v>
      </c>
      <c r="K45" s="340">
        <v>0</v>
      </c>
      <c r="L45" s="363">
        <v>0.74801479537095183</v>
      </c>
      <c r="M45" s="310"/>
      <c r="N45" s="54"/>
    </row>
    <row r="46" spans="1:14" x14ac:dyDescent="0.45">
      <c r="A46" s="334" t="s">
        <v>27</v>
      </c>
      <c r="B46" s="335">
        <v>0</v>
      </c>
      <c r="C46" s="335">
        <v>0</v>
      </c>
      <c r="D46" s="335">
        <v>0</v>
      </c>
      <c r="E46" s="336">
        <v>0</v>
      </c>
      <c r="F46" s="334">
        <v>0</v>
      </c>
      <c r="G46" s="334">
        <v>0</v>
      </c>
      <c r="H46" s="334">
        <v>0</v>
      </c>
      <c r="I46" s="334">
        <v>0</v>
      </c>
      <c r="J46" s="334">
        <v>0</v>
      </c>
      <c r="K46" s="334">
        <v>0</v>
      </c>
      <c r="L46" s="364"/>
      <c r="M46" s="310"/>
      <c r="N46" s="54"/>
    </row>
    <row r="47" spans="1:14" x14ac:dyDescent="0.45">
      <c r="A47" s="310" t="s">
        <v>79</v>
      </c>
      <c r="B47" s="312">
        <v>1.0890349876699952</v>
      </c>
      <c r="C47" s="312"/>
      <c r="D47" s="312"/>
      <c r="E47" s="312">
        <v>1.0890349876699952</v>
      </c>
      <c r="F47" s="312">
        <v>2.2309873084079928</v>
      </c>
      <c r="G47" s="312">
        <v>84.799746726261787</v>
      </c>
      <c r="H47" s="312">
        <v>1813.2432544705464</v>
      </c>
      <c r="I47" s="312">
        <v>4689.3846569069965</v>
      </c>
      <c r="J47" s="312">
        <v>8078.4615385358738</v>
      </c>
      <c r="K47" s="312">
        <v>42983.174845678426</v>
      </c>
      <c r="L47" s="361">
        <v>57653.473099601848</v>
      </c>
      <c r="M47" s="310"/>
      <c r="N47" s="54"/>
    </row>
    <row r="48" spans="1:14" x14ac:dyDescent="0.45">
      <c r="A48" s="337" t="s">
        <v>80</v>
      </c>
      <c r="B48" s="338">
        <v>0</v>
      </c>
      <c r="C48" s="338">
        <v>0</v>
      </c>
      <c r="D48" s="338">
        <v>0</v>
      </c>
      <c r="E48" s="338">
        <v>0</v>
      </c>
      <c r="F48" s="338">
        <v>0</v>
      </c>
      <c r="G48" s="338">
        <v>0</v>
      </c>
      <c r="H48" s="338">
        <v>333.69530474273125</v>
      </c>
      <c r="I48" s="338">
        <v>517.43007720013964</v>
      </c>
      <c r="J48" s="338">
        <v>535.25372010917727</v>
      </c>
      <c r="K48" s="338">
        <v>541.76815134633637</v>
      </c>
      <c r="L48" s="365">
        <v>531.49341304867858</v>
      </c>
      <c r="M48" s="322"/>
      <c r="N48" s="54"/>
    </row>
    <row r="49" spans="1:14" x14ac:dyDescent="0.45">
      <c r="A49" s="366" t="s">
        <v>81</v>
      </c>
      <c r="B49" s="367">
        <v>0</v>
      </c>
      <c r="C49" s="367">
        <v>0</v>
      </c>
      <c r="D49" s="367">
        <v>0</v>
      </c>
      <c r="E49" s="367">
        <v>0</v>
      </c>
      <c r="F49" s="367">
        <v>0</v>
      </c>
      <c r="G49" s="367">
        <v>0</v>
      </c>
      <c r="H49" s="367">
        <v>-6.4191518134394094</v>
      </c>
      <c r="I49" s="367">
        <v>-9.9535779232736239</v>
      </c>
      <c r="J49" s="367">
        <v>-10.296443609651474</v>
      </c>
      <c r="K49" s="367">
        <v>-10.421758897265502</v>
      </c>
      <c r="L49" s="365">
        <v>-10.224108214026753</v>
      </c>
      <c r="M49" s="368"/>
      <c r="N49" s="54"/>
    </row>
    <row r="50" spans="1:14" x14ac:dyDescent="0.45">
      <c r="A50" s="366" t="s">
        <v>82</v>
      </c>
      <c r="B50" s="357">
        <v>0</v>
      </c>
      <c r="C50" s="357">
        <v>0</v>
      </c>
      <c r="D50" s="357">
        <v>0</v>
      </c>
      <c r="E50" s="357">
        <v>0</v>
      </c>
      <c r="F50" s="357">
        <v>0</v>
      </c>
      <c r="G50" s="357">
        <v>0</v>
      </c>
      <c r="H50" s="357">
        <v>-1.8873504756123594E-2</v>
      </c>
      <c r="I50" s="357">
        <v>-1.8873504756124038E-2</v>
      </c>
      <c r="J50" s="357">
        <v>-1.8873504756123705E-2</v>
      </c>
      <c r="K50" s="357">
        <v>-1.8873504756121484E-2</v>
      </c>
      <c r="L50" s="369">
        <v>-1.8873504756122261E-2</v>
      </c>
      <c r="M50" s="328"/>
      <c r="N50" s="54"/>
    </row>
    <row r="51" spans="1:14" x14ac:dyDescent="0.45">
      <c r="A51" s="334"/>
      <c r="B51" s="335"/>
      <c r="C51" s="335"/>
      <c r="D51" s="335"/>
      <c r="E51" s="336"/>
      <c r="F51" s="334"/>
      <c r="G51" s="334"/>
      <c r="H51" s="334"/>
      <c r="I51" s="334"/>
      <c r="J51" s="334"/>
      <c r="K51" s="334"/>
      <c r="L51" s="364"/>
      <c r="M51" s="310"/>
      <c r="N51" s="54"/>
    </row>
    <row r="52" spans="1:14" x14ac:dyDescent="0.45">
      <c r="A52" s="310" t="s">
        <v>83</v>
      </c>
      <c r="B52" s="312">
        <v>14766.716651242434</v>
      </c>
      <c r="C52" s="312">
        <v>14180.794324267039</v>
      </c>
      <c r="D52" s="312">
        <v>41539.045756398948</v>
      </c>
      <c r="E52" s="312">
        <v>27825.40758535183</v>
      </c>
      <c r="F52" s="312">
        <v>18795.67980946305</v>
      </c>
      <c r="G52" s="312">
        <v>22596.562772695568</v>
      </c>
      <c r="H52" s="312">
        <v>0</v>
      </c>
      <c r="I52" s="312">
        <v>0</v>
      </c>
      <c r="J52" s="312">
        <v>0</v>
      </c>
      <c r="K52" s="312">
        <v>0</v>
      </c>
      <c r="L52" s="361">
        <v>139704.20689941887</v>
      </c>
      <c r="M52" s="310"/>
      <c r="N52" s="54"/>
    </row>
    <row r="53" spans="1:14" x14ac:dyDescent="0.45">
      <c r="A53" s="337" t="s">
        <v>189</v>
      </c>
      <c r="B53" s="338">
        <v>573.10694875104627</v>
      </c>
      <c r="C53" s="338">
        <v>520.5423583402528</v>
      </c>
      <c r="D53" s="338">
        <v>470.75089760278922</v>
      </c>
      <c r="E53" s="338">
        <v>430.6643995637325</v>
      </c>
      <c r="F53" s="338">
        <v>391.62899716944514</v>
      </c>
      <c r="G53" s="338">
        <v>346.5949385352427</v>
      </c>
      <c r="H53" s="338">
        <v>0</v>
      </c>
      <c r="I53" s="338">
        <v>0</v>
      </c>
      <c r="J53" s="338">
        <v>0</v>
      </c>
      <c r="K53" s="338">
        <v>0</v>
      </c>
      <c r="L53" s="365">
        <v>447.91317654998352</v>
      </c>
      <c r="M53" s="310"/>
      <c r="N53" s="54"/>
    </row>
    <row r="54" spans="1:14" x14ac:dyDescent="0.45">
      <c r="A54" s="337" t="s">
        <v>190</v>
      </c>
      <c r="B54" s="338">
        <v>14.9595074729672</v>
      </c>
      <c r="C54" s="338">
        <v>21.395593108559929</v>
      </c>
      <c r="D54" s="338">
        <v>32.041552038708396</v>
      </c>
      <c r="E54" s="338">
        <v>54.17652727054265</v>
      </c>
      <c r="F54" s="338">
        <v>73.906820242458693</v>
      </c>
      <c r="G54" s="338">
        <v>61.056330214020107</v>
      </c>
      <c r="H54" s="338">
        <v>0</v>
      </c>
      <c r="I54" s="338">
        <v>0</v>
      </c>
      <c r="J54" s="338">
        <v>0</v>
      </c>
      <c r="K54" s="338">
        <v>0</v>
      </c>
      <c r="L54" s="365">
        <v>43.889593777917959</v>
      </c>
      <c r="M54" s="310"/>
      <c r="N54" s="54"/>
    </row>
    <row r="55" spans="1:14" x14ac:dyDescent="0.45">
      <c r="A55" s="337" t="s">
        <v>85</v>
      </c>
      <c r="B55" s="338">
        <v>15.562344808952311</v>
      </c>
      <c r="C55" s="338">
        <v>58.248491138646301</v>
      </c>
      <c r="D55" s="338">
        <v>80.013793757703354</v>
      </c>
      <c r="E55" s="338">
        <v>110.67979264622815</v>
      </c>
      <c r="F55" s="338">
        <v>147.96725692396492</v>
      </c>
      <c r="G55" s="338">
        <v>195.97467249931438</v>
      </c>
      <c r="H55" s="338">
        <v>0</v>
      </c>
      <c r="I55" s="338">
        <v>0</v>
      </c>
      <c r="J55" s="338">
        <v>0</v>
      </c>
      <c r="K55" s="338">
        <v>0</v>
      </c>
      <c r="L55" s="365">
        <v>104.9984183627632</v>
      </c>
      <c r="M55" s="322"/>
      <c r="N55" s="72"/>
    </row>
    <row r="56" spans="1:14" x14ac:dyDescent="0.45">
      <c r="A56" s="366" t="s">
        <v>86</v>
      </c>
      <c r="B56" s="367">
        <v>-15.546643104306261</v>
      </c>
      <c r="C56" s="367">
        <v>-22.92767180597917</v>
      </c>
      <c r="D56" s="367">
        <v>-34.197112113876919</v>
      </c>
      <c r="E56" s="367">
        <v>-57.347796778714198</v>
      </c>
      <c r="F56" s="367">
        <v>-78.174915611364298</v>
      </c>
      <c r="G56" s="367">
        <v>-66.000724107873268</v>
      </c>
      <c r="H56" s="367">
        <v>0</v>
      </c>
      <c r="I56" s="367">
        <v>0</v>
      </c>
      <c r="J56" s="367">
        <v>0</v>
      </c>
      <c r="K56" s="367">
        <v>0</v>
      </c>
      <c r="L56" s="365">
        <v>-46.753687876781783</v>
      </c>
      <c r="M56" s="368"/>
      <c r="N56" s="72"/>
    </row>
    <row r="57" spans="1:14" x14ac:dyDescent="0.45">
      <c r="A57" s="366" t="s">
        <v>87</v>
      </c>
      <c r="B57" s="357">
        <v>-0.49974763395244748</v>
      </c>
      <c r="C57" s="357">
        <v>-0.28244340424934011</v>
      </c>
      <c r="D57" s="357">
        <v>-0.29942072390467078</v>
      </c>
      <c r="E57" s="357">
        <v>-0.34129988399513023</v>
      </c>
      <c r="F57" s="357">
        <v>-0.34568923936180662</v>
      </c>
      <c r="G57" s="357">
        <v>-0.25193481892819281</v>
      </c>
      <c r="H57" s="357">
        <v>0</v>
      </c>
      <c r="I57" s="357">
        <v>0</v>
      </c>
      <c r="J57" s="357">
        <v>0</v>
      </c>
      <c r="K57" s="357">
        <v>0</v>
      </c>
      <c r="L57" s="369">
        <v>-0.30809251374066426</v>
      </c>
      <c r="M57" s="328"/>
      <c r="N57" s="72"/>
    </row>
    <row r="58" spans="1:14" x14ac:dyDescent="0.45">
      <c r="A58" s="366"/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69"/>
      <c r="M58" s="328"/>
      <c r="N58" s="54"/>
    </row>
    <row r="59" spans="1:14" x14ac:dyDescent="0.45">
      <c r="A59" s="310" t="s">
        <v>88</v>
      </c>
      <c r="B59" s="312">
        <v>954.91491503580471</v>
      </c>
      <c r="C59" s="312">
        <v>460.51134011019417</v>
      </c>
      <c r="D59" s="312">
        <v>1978.0091787509468</v>
      </c>
      <c r="E59" s="312">
        <v>2455.5798980544932</v>
      </c>
      <c r="F59" s="312">
        <v>3186.0620590351241</v>
      </c>
      <c r="G59" s="312">
        <v>7356.818870802128</v>
      </c>
      <c r="H59" s="312">
        <v>15484.773539619575</v>
      </c>
      <c r="I59" s="312">
        <v>0</v>
      </c>
      <c r="J59" s="312">
        <v>0</v>
      </c>
      <c r="K59" s="312">
        <v>0</v>
      </c>
      <c r="L59" s="361">
        <v>31876.669801408269</v>
      </c>
      <c r="M59" s="310"/>
      <c r="N59" s="54"/>
    </row>
    <row r="60" spans="1:14" x14ac:dyDescent="0.45">
      <c r="A60" s="337" t="s">
        <v>89</v>
      </c>
      <c r="B60" s="338">
        <v>291.61336304835254</v>
      </c>
      <c r="C60" s="338">
        <v>28.550433205907645</v>
      </c>
      <c r="D60" s="338">
        <v>43.335273599257384</v>
      </c>
      <c r="E60" s="338">
        <v>72.516926664929315</v>
      </c>
      <c r="F60" s="338">
        <v>96.854638514871823</v>
      </c>
      <c r="G60" s="338">
        <v>88.391167700170641</v>
      </c>
      <c r="H60" s="338">
        <v>348.3918301842761</v>
      </c>
      <c r="I60" s="338">
        <v>0</v>
      </c>
      <c r="J60" s="338">
        <v>0</v>
      </c>
      <c r="K60" s="338">
        <v>0</v>
      </c>
      <c r="L60" s="365">
        <v>216.74264471314498</v>
      </c>
      <c r="M60" s="319"/>
      <c r="N60" s="54"/>
    </row>
    <row r="61" spans="1:14" x14ac:dyDescent="0.45">
      <c r="A61" s="337" t="s">
        <v>90</v>
      </c>
      <c r="B61" s="338">
        <v>341.09272359053062</v>
      </c>
      <c r="C61" s="338">
        <v>498.59679076751092</v>
      </c>
      <c r="D61" s="338">
        <v>443.32597665164963</v>
      </c>
      <c r="E61" s="338">
        <v>380.77889745968071</v>
      </c>
      <c r="F61" s="338">
        <v>330.75968930972226</v>
      </c>
      <c r="G61" s="338">
        <v>316.31701664890852</v>
      </c>
      <c r="H61" s="338">
        <v>270.19253721508147</v>
      </c>
      <c r="I61" s="338">
        <v>0</v>
      </c>
      <c r="J61" s="338">
        <v>0</v>
      </c>
      <c r="K61" s="338">
        <v>0</v>
      </c>
      <c r="L61" s="365">
        <v>311.5770270047866</v>
      </c>
      <c r="M61" s="319"/>
      <c r="N61" s="72"/>
    </row>
    <row r="62" spans="1:14" x14ac:dyDescent="0.45">
      <c r="A62" s="366" t="s">
        <v>91</v>
      </c>
      <c r="B62" s="367">
        <v>-303.78445555609187</v>
      </c>
      <c r="C62" s="367">
        <v>-38.690935666160392</v>
      </c>
      <c r="D62" s="367">
        <v>-52.696964946659406</v>
      </c>
      <c r="E62" s="367">
        <v>-81.236781784548981</v>
      </c>
      <c r="F62" s="367">
        <v>-105.08046983133012</v>
      </c>
      <c r="G62" s="367">
        <v>-96.176363471747365</v>
      </c>
      <c r="H62" s="367">
        <v>-360.29126930529725</v>
      </c>
      <c r="I62" s="367">
        <v>0</v>
      </c>
      <c r="J62" s="367">
        <v>0</v>
      </c>
      <c r="K62" s="367">
        <v>0</v>
      </c>
      <c r="L62" s="365">
        <v>-226.90570104202686</v>
      </c>
      <c r="M62" s="328"/>
      <c r="N62" s="72"/>
    </row>
    <row r="63" spans="1:14" x14ac:dyDescent="0.45">
      <c r="A63" s="366" t="s">
        <v>92</v>
      </c>
      <c r="B63" s="357">
        <v>-0.47107335377892467</v>
      </c>
      <c r="C63" s="357">
        <v>-7.2011575479263956E-2</v>
      </c>
      <c r="D63" s="357">
        <v>-0.10623896704627545</v>
      </c>
      <c r="E63" s="357">
        <v>-0.17583122269234919</v>
      </c>
      <c r="F63" s="357">
        <v>-0.24109864047044505</v>
      </c>
      <c r="G63" s="357">
        <v>-0.23315856231102483</v>
      </c>
      <c r="H63" s="357">
        <v>-0.57145205884625982</v>
      </c>
      <c r="I63" s="357">
        <v>0</v>
      </c>
      <c r="J63" s="357">
        <v>0</v>
      </c>
      <c r="K63" s="357">
        <v>0</v>
      </c>
      <c r="L63" s="369">
        <v>-0.42137971976382627</v>
      </c>
      <c r="M63" s="328"/>
      <c r="N63" s="54"/>
    </row>
    <row r="64" spans="1:14" x14ac:dyDescent="0.45">
      <c r="A64" s="310"/>
      <c r="B64" s="310"/>
      <c r="C64" s="310"/>
      <c r="D64" s="310"/>
      <c r="E64" s="310"/>
      <c r="F64" s="310"/>
      <c r="G64" s="310"/>
      <c r="H64" s="310"/>
      <c r="I64" s="310"/>
      <c r="J64" s="310"/>
      <c r="K64" s="310"/>
      <c r="L64" s="310"/>
      <c r="M64" s="319"/>
      <c r="N64" s="54"/>
    </row>
    <row r="65" spans="1:14" ht="28.5" x14ac:dyDescent="0.45">
      <c r="A65" s="329" t="s">
        <v>93</v>
      </c>
      <c r="B65" s="330" t="s">
        <v>15</v>
      </c>
      <c r="C65" s="331" t="s">
        <v>16</v>
      </c>
      <c r="D65" s="331" t="s">
        <v>17</v>
      </c>
      <c r="E65" s="331" t="s">
        <v>18</v>
      </c>
      <c r="F65" s="331" t="s">
        <v>19</v>
      </c>
      <c r="G65" s="331" t="s">
        <v>20</v>
      </c>
      <c r="H65" s="331" t="s">
        <v>21</v>
      </c>
      <c r="I65" s="331" t="s">
        <v>22</v>
      </c>
      <c r="J65" s="331" t="s">
        <v>23</v>
      </c>
      <c r="K65" s="331" t="s">
        <v>75</v>
      </c>
      <c r="L65" s="331" t="s">
        <v>24</v>
      </c>
      <c r="M65" s="310"/>
      <c r="N65" s="54"/>
    </row>
    <row r="66" spans="1:14" x14ac:dyDescent="0.45">
      <c r="A66" s="310" t="s">
        <v>94</v>
      </c>
      <c r="B66" s="312">
        <v>2119.0536518397716</v>
      </c>
      <c r="C66" s="312">
        <v>369.54768136962713</v>
      </c>
      <c r="D66" s="312">
        <v>1380.4195835186908</v>
      </c>
      <c r="E66" s="312">
        <v>2128.0032980136998</v>
      </c>
      <c r="F66" s="312">
        <v>2474.4193555568045</v>
      </c>
      <c r="G66" s="312">
        <v>2561.4069388183734</v>
      </c>
      <c r="H66" s="312">
        <v>6784.8641918821149</v>
      </c>
      <c r="I66" s="312">
        <v>0</v>
      </c>
      <c r="J66" s="312">
        <v>0</v>
      </c>
      <c r="K66" s="312">
        <v>0</v>
      </c>
      <c r="L66" s="361">
        <v>17817.714700999084</v>
      </c>
      <c r="M66" s="310"/>
      <c r="N66" s="54"/>
    </row>
    <row r="67" spans="1:14" x14ac:dyDescent="0.45">
      <c r="A67" s="310" t="s">
        <v>95</v>
      </c>
      <c r="B67" s="333">
        <v>3.5549461542817087E-2</v>
      </c>
      <c r="C67" s="333">
        <v>3.7511853826355218E-2</v>
      </c>
      <c r="D67" s="333">
        <v>4.5994111974010092E-2</v>
      </c>
      <c r="E67" s="323">
        <v>7.1915527906789567E-2</v>
      </c>
      <c r="F67" s="323">
        <v>9.0957268511189418E-2</v>
      </c>
      <c r="G67" s="323">
        <v>7.7847279036969863E-2</v>
      </c>
      <c r="H67" s="323">
        <v>0.17630784884660261</v>
      </c>
      <c r="I67" s="323">
        <v>0</v>
      </c>
      <c r="J67" s="323">
        <v>0</v>
      </c>
      <c r="K67" s="323">
        <v>0</v>
      </c>
      <c r="L67" s="363">
        <v>6.3927811434627987E-2</v>
      </c>
      <c r="M67" s="310"/>
      <c r="N67" s="54"/>
    </row>
    <row r="68" spans="1:14" x14ac:dyDescent="0.45">
      <c r="A68" s="334" t="s">
        <v>27</v>
      </c>
      <c r="B68" s="370">
        <v>0</v>
      </c>
      <c r="C68" s="370">
        <v>0</v>
      </c>
      <c r="D68" s="370">
        <v>0</v>
      </c>
      <c r="E68" s="341">
        <v>0</v>
      </c>
      <c r="F68" s="341">
        <v>0</v>
      </c>
      <c r="G68" s="341">
        <v>0</v>
      </c>
      <c r="H68" s="334">
        <v>0</v>
      </c>
      <c r="I68" s="334">
        <v>0</v>
      </c>
      <c r="J68" s="334">
        <v>0</v>
      </c>
      <c r="K68" s="334">
        <v>0</v>
      </c>
      <c r="L68" s="364"/>
      <c r="M68" s="310"/>
      <c r="N68" s="54"/>
    </row>
    <row r="69" spans="1:14" x14ac:dyDescent="0.45">
      <c r="A69" s="310" t="s">
        <v>96</v>
      </c>
      <c r="B69" s="312">
        <v>111.11411381567858</v>
      </c>
      <c r="C69" s="312">
        <v>8.878344120010313</v>
      </c>
      <c r="D69" s="312">
        <v>61.910398586704687</v>
      </c>
      <c r="E69" s="312">
        <v>133.34072143498202</v>
      </c>
      <c r="F69" s="312">
        <v>229.38130439768105</v>
      </c>
      <c r="G69" s="312">
        <v>480.70619075788784</v>
      </c>
      <c r="H69" s="312">
        <v>1071.2192591091487</v>
      </c>
      <c r="I69" s="312">
        <v>0</v>
      </c>
      <c r="J69" s="312">
        <v>0</v>
      </c>
      <c r="K69" s="312">
        <v>0</v>
      </c>
      <c r="L69" s="361">
        <v>2096.5503322220929</v>
      </c>
      <c r="M69" s="310"/>
      <c r="N69" s="54"/>
    </row>
    <row r="70" spans="1:14" x14ac:dyDescent="0.45">
      <c r="A70" s="310" t="s">
        <v>97</v>
      </c>
      <c r="B70" s="323">
        <v>0.1853008549696267</v>
      </c>
      <c r="C70" s="323">
        <v>2.5805426843641087E-2</v>
      </c>
      <c r="D70" s="323">
        <v>4.1689533959892382E-2</v>
      </c>
      <c r="E70" s="323">
        <v>7.3415370853610884E-2</v>
      </c>
      <c r="F70" s="323">
        <v>0.10324686368026502</v>
      </c>
      <c r="G70" s="323">
        <v>9.6629739719390581E-2</v>
      </c>
      <c r="H70" s="323">
        <v>0.15164949928326965</v>
      </c>
      <c r="I70" s="323">
        <v>0</v>
      </c>
      <c r="J70" s="323">
        <v>0</v>
      </c>
      <c r="K70" s="323">
        <v>0</v>
      </c>
      <c r="L70" s="371">
        <v>7.5931705922355944E-2</v>
      </c>
      <c r="M70" s="310"/>
      <c r="N70" s="54"/>
    </row>
    <row r="71" spans="1:14" ht="14.65" thickBot="1" x14ac:dyDescent="0.5">
      <c r="A71" s="262"/>
      <c r="B71" s="262"/>
      <c r="C71" s="262"/>
      <c r="D71" s="262"/>
      <c r="E71" s="262"/>
      <c r="F71" s="262"/>
      <c r="G71" s="245"/>
      <c r="H71" s="245"/>
      <c r="I71" s="245"/>
      <c r="J71" s="245"/>
      <c r="K71" s="245"/>
      <c r="L71" s="245"/>
      <c r="M71" s="245"/>
      <c r="N71" s="54"/>
    </row>
    <row r="72" spans="1:14" ht="14.65" thickBot="1" x14ac:dyDescent="0.5">
      <c r="A72" s="327" t="s">
        <v>40</v>
      </c>
      <c r="B72" s="327"/>
      <c r="C72" s="327"/>
      <c r="D72" s="327"/>
      <c r="E72" s="327"/>
      <c r="F72" s="327"/>
      <c r="G72" s="310"/>
      <c r="H72" s="310"/>
      <c r="I72" s="310"/>
      <c r="J72" s="310"/>
      <c r="K72" s="310"/>
      <c r="L72" s="310"/>
      <c r="M72" s="310"/>
      <c r="N72" s="54"/>
    </row>
    <row r="73" spans="1:14" x14ac:dyDescent="0.45">
      <c r="A73" s="295"/>
      <c r="B73" s="265"/>
      <c r="C73" s="266"/>
      <c r="D73" s="266"/>
      <c r="E73" s="266"/>
      <c r="F73" s="266"/>
      <c r="G73" s="245"/>
      <c r="H73" s="245"/>
      <c r="I73" s="245"/>
      <c r="J73" s="245"/>
      <c r="K73" s="245"/>
      <c r="L73" s="245"/>
      <c r="M73" s="245"/>
      <c r="N73" s="54"/>
    </row>
    <row r="74" spans="1:14" x14ac:dyDescent="0.45">
      <c r="A74" s="360"/>
      <c r="B74" s="330" t="s">
        <v>41</v>
      </c>
      <c r="C74" s="331" t="s">
        <v>42</v>
      </c>
      <c r="D74" s="331" t="s">
        <v>43</v>
      </c>
      <c r="E74" s="331" t="s">
        <v>98</v>
      </c>
      <c r="F74" s="331" t="s">
        <v>24</v>
      </c>
      <c r="G74" s="310"/>
      <c r="H74" s="310"/>
      <c r="I74" s="310"/>
      <c r="J74" s="310"/>
      <c r="K74" s="310"/>
      <c r="L74" s="310"/>
      <c r="M74" s="310"/>
      <c r="N74" s="54"/>
    </row>
    <row r="75" spans="1:14" x14ac:dyDescent="0.45">
      <c r="A75" s="332" t="s">
        <v>76</v>
      </c>
      <c r="B75" s="312">
        <v>15701.077333520996</v>
      </c>
      <c r="C75" s="312">
        <v>53150.702759765903</v>
      </c>
      <c r="D75" s="312">
        <v>81676.675131634547</v>
      </c>
      <c r="E75" s="312">
        <v>78853.206424882155</v>
      </c>
      <c r="F75" s="361">
        <v>229381.66164980363</v>
      </c>
      <c r="G75" s="310"/>
      <c r="H75" s="310"/>
      <c r="I75" s="310"/>
      <c r="J75" s="310"/>
      <c r="K75" s="310"/>
      <c r="L75" s="310"/>
      <c r="M75" s="310"/>
      <c r="N75" s="54"/>
    </row>
    <row r="76" spans="1:14" x14ac:dyDescent="0.45">
      <c r="A76" s="339" t="s">
        <v>26</v>
      </c>
      <c r="B76" s="322">
        <v>6.844957535223227E-2</v>
      </c>
      <c r="C76" s="322">
        <v>0.23171295550601803</v>
      </c>
      <c r="D76" s="322">
        <v>0.3560732560056043</v>
      </c>
      <c r="E76" s="322">
        <v>0.34376421313598554</v>
      </c>
      <c r="F76" s="362">
        <v>1</v>
      </c>
      <c r="G76" s="310"/>
      <c r="H76" s="310"/>
      <c r="I76" s="310"/>
      <c r="J76" s="310"/>
      <c r="K76" s="310"/>
      <c r="L76" s="310"/>
      <c r="M76" s="310"/>
      <c r="N76" s="54"/>
    </row>
    <row r="77" spans="1:14" x14ac:dyDescent="0.45">
      <c r="A77" s="310" t="s">
        <v>77</v>
      </c>
      <c r="B77" s="312">
        <v>5882.2045106480782</v>
      </c>
      <c r="C77" s="312">
        <v>41604.361170150878</v>
      </c>
      <c r="D77" s="312">
        <v>61786.676639823134</v>
      </c>
      <c r="E77" s="312">
        <v>62307.634380204399</v>
      </c>
      <c r="F77" s="361">
        <v>171580.87670082648</v>
      </c>
      <c r="G77" s="310"/>
      <c r="H77" s="310"/>
      <c r="I77" s="310"/>
      <c r="J77" s="310"/>
      <c r="K77" s="310"/>
      <c r="L77" s="245"/>
      <c r="M77" s="245"/>
      <c r="N77" s="54"/>
    </row>
    <row r="78" spans="1:14" x14ac:dyDescent="0.45">
      <c r="A78" s="310" t="s">
        <v>78</v>
      </c>
      <c r="B78" s="340">
        <v>0.37463700010507384</v>
      </c>
      <c r="C78" s="340">
        <v>0.78276220275387554</v>
      </c>
      <c r="D78" s="340">
        <v>0.7564788422183486</v>
      </c>
      <c r="E78" s="340">
        <v>0.79017248892168324</v>
      </c>
      <c r="F78" s="363">
        <v>0.74801479537095061</v>
      </c>
      <c r="G78" s="322"/>
      <c r="H78" s="322"/>
      <c r="I78" s="322"/>
      <c r="J78" s="323"/>
      <c r="K78" s="323"/>
      <c r="L78" s="245"/>
      <c r="M78" s="245"/>
      <c r="N78" s="54"/>
    </row>
    <row r="79" spans="1:14" x14ac:dyDescent="0.45">
      <c r="A79" s="310" t="s">
        <v>79</v>
      </c>
      <c r="B79" s="312">
        <v>9743.5039697042957</v>
      </c>
      <c r="C79" s="312">
        <v>11515.508876955295</v>
      </c>
      <c r="D79" s="312">
        <v>19869.443350038393</v>
      </c>
      <c r="E79" s="312">
        <v>16525.016902903986</v>
      </c>
      <c r="F79" s="372">
        <v>57653.473099601964</v>
      </c>
      <c r="G79" s="322"/>
      <c r="H79" s="322"/>
      <c r="I79" s="322"/>
      <c r="J79" s="323"/>
      <c r="K79" s="323"/>
      <c r="L79" s="245"/>
      <c r="M79" s="245"/>
      <c r="N79" s="54"/>
    </row>
    <row r="80" spans="1:14" x14ac:dyDescent="0.45">
      <c r="A80" s="334" t="s">
        <v>27</v>
      </c>
      <c r="B80" s="334">
        <v>0</v>
      </c>
      <c r="C80" s="334">
        <v>0</v>
      </c>
      <c r="D80" s="334">
        <v>0</v>
      </c>
      <c r="E80" s="334">
        <v>0</v>
      </c>
      <c r="F80" s="364"/>
      <c r="G80" s="310"/>
      <c r="H80" s="310"/>
      <c r="I80" s="310"/>
      <c r="J80" s="310"/>
      <c r="K80" s="310"/>
      <c r="L80" s="245"/>
      <c r="M80" s="245"/>
      <c r="N80" s="54"/>
    </row>
    <row r="81" spans="1:14" x14ac:dyDescent="0.45">
      <c r="A81" s="310" t="s">
        <v>83</v>
      </c>
      <c r="B81" s="312">
        <v>2691.1767396974305</v>
      </c>
      <c r="C81" s="312">
        <v>33399.144422852834</v>
      </c>
      <c r="D81" s="312">
        <v>50918.070333189084</v>
      </c>
      <c r="E81" s="312">
        <v>52695.815403678913</v>
      </c>
      <c r="F81" s="361">
        <v>139704.20689941826</v>
      </c>
      <c r="G81" s="310"/>
      <c r="H81" s="310"/>
      <c r="I81" s="310"/>
      <c r="J81" s="310"/>
      <c r="K81" s="310"/>
      <c r="L81" s="245"/>
      <c r="M81" s="245"/>
      <c r="N81" s="54"/>
    </row>
    <row r="82" spans="1:14" x14ac:dyDescent="0.45">
      <c r="A82" s="337" t="s">
        <v>189</v>
      </c>
      <c r="B82" s="338">
        <v>116.99946954472236</v>
      </c>
      <c r="C82" s="338">
        <v>226.12614603803334</v>
      </c>
      <c r="D82" s="338">
        <v>349.19818743712983</v>
      </c>
      <c r="E82" s="338">
        <v>700.76856916209317</v>
      </c>
      <c r="F82" s="365">
        <v>447.91317654998562</v>
      </c>
      <c r="G82" s="310"/>
      <c r="H82" s="310"/>
      <c r="I82" s="310"/>
      <c r="J82" s="310"/>
      <c r="K82" s="310"/>
      <c r="L82" s="245"/>
      <c r="M82" s="245"/>
      <c r="N82" s="54"/>
    </row>
    <row r="83" spans="1:14" x14ac:dyDescent="0.45">
      <c r="A83" s="337" t="s">
        <v>190</v>
      </c>
      <c r="B83" s="338">
        <v>13.729746003936032</v>
      </c>
      <c r="C83" s="338">
        <v>43.053786129414384</v>
      </c>
      <c r="D83" s="338">
        <v>40.429555822200399</v>
      </c>
      <c r="E83" s="338">
        <v>49.302911609016491</v>
      </c>
      <c r="F83" s="365">
        <v>43.889593777918172</v>
      </c>
      <c r="G83" s="310"/>
      <c r="H83" s="310"/>
      <c r="I83" s="310"/>
      <c r="J83" s="310"/>
      <c r="K83" s="310"/>
      <c r="L83" s="263"/>
      <c r="M83" s="263"/>
      <c r="N83" s="72"/>
    </row>
    <row r="84" spans="1:14" x14ac:dyDescent="0.45">
      <c r="A84" s="337" t="s">
        <v>85</v>
      </c>
      <c r="B84" s="338">
        <v>118.3206904068637</v>
      </c>
      <c r="C84" s="338">
        <v>77.36699619786458</v>
      </c>
      <c r="D84" s="338">
        <v>109.57251857607868</v>
      </c>
      <c r="E84" s="338">
        <v>117.41133786056088</v>
      </c>
      <c r="F84" s="365">
        <v>104.99841836276366</v>
      </c>
      <c r="G84" s="310"/>
      <c r="H84" s="310"/>
      <c r="I84" s="310"/>
      <c r="J84" s="310"/>
      <c r="K84" s="310"/>
      <c r="L84" s="263"/>
      <c r="M84" s="263"/>
      <c r="N84" s="72"/>
    </row>
    <row r="85" spans="1:14" x14ac:dyDescent="0.45">
      <c r="A85" s="366" t="s">
        <v>86</v>
      </c>
      <c r="B85" s="367">
        <v>-16.269942962971289</v>
      </c>
      <c r="C85" s="367">
        <v>-45.37026847802813</v>
      </c>
      <c r="D85" s="367">
        <v>-43.315080653410405</v>
      </c>
      <c r="E85" s="367">
        <v>-52.509921301987411</v>
      </c>
      <c r="F85" s="373">
        <v>-46.753687876781925</v>
      </c>
      <c r="G85" s="328"/>
      <c r="H85" s="328"/>
      <c r="I85" s="328"/>
      <c r="J85" s="328"/>
      <c r="K85" s="328"/>
      <c r="L85" s="263"/>
      <c r="M85" s="263"/>
      <c r="N85" s="72"/>
    </row>
    <row r="86" spans="1:14" x14ac:dyDescent="0.45">
      <c r="A86" s="366" t="s">
        <v>87</v>
      </c>
      <c r="B86" s="357">
        <v>-0.12088466006593468</v>
      </c>
      <c r="C86" s="357">
        <v>-0.36965357341012595</v>
      </c>
      <c r="D86" s="357">
        <v>-0.28331323712129952</v>
      </c>
      <c r="E86" s="357">
        <v>-0.30902502465424786</v>
      </c>
      <c r="F86" s="369">
        <v>-0.30809251374066404</v>
      </c>
      <c r="G86" s="328"/>
      <c r="H86" s="328"/>
      <c r="I86" s="328"/>
      <c r="J86" s="328"/>
      <c r="K86" s="328"/>
      <c r="L86" s="245"/>
      <c r="M86" s="245"/>
      <c r="N86" s="54"/>
    </row>
    <row r="87" spans="1:14" x14ac:dyDescent="0.45">
      <c r="A87" s="366"/>
      <c r="B87" s="357"/>
      <c r="C87" s="357"/>
      <c r="D87" s="357"/>
      <c r="E87" s="357"/>
      <c r="F87" s="369"/>
      <c r="G87" s="328"/>
      <c r="H87" s="328"/>
      <c r="I87" s="328"/>
      <c r="J87" s="328"/>
      <c r="K87" s="328"/>
      <c r="L87" s="245"/>
      <c r="M87" s="245"/>
      <c r="N87" s="54"/>
    </row>
    <row r="88" spans="1:14" x14ac:dyDescent="0.45">
      <c r="A88" s="310" t="s">
        <v>88</v>
      </c>
      <c r="B88" s="312">
        <v>3191.027770950649</v>
      </c>
      <c r="C88" s="312">
        <v>8205.2167472980727</v>
      </c>
      <c r="D88" s="312">
        <v>10868.606306633947</v>
      </c>
      <c r="E88" s="312">
        <v>9611.8189765255993</v>
      </c>
      <c r="F88" s="361">
        <v>31876.669801408269</v>
      </c>
      <c r="G88" s="310"/>
      <c r="H88" s="310"/>
      <c r="I88" s="310"/>
      <c r="J88" s="310"/>
      <c r="K88" s="310"/>
      <c r="L88" s="245"/>
      <c r="M88" s="245"/>
      <c r="N88" s="54"/>
    </row>
    <row r="89" spans="1:14" x14ac:dyDescent="0.45">
      <c r="A89" s="337" t="s">
        <v>89</v>
      </c>
      <c r="B89" s="338">
        <v>86.005515517032833</v>
      </c>
      <c r="C89" s="338">
        <v>96.725279860342511</v>
      </c>
      <c r="D89" s="338">
        <v>149.08085812881637</v>
      </c>
      <c r="E89" s="338">
        <v>439.10884070834902</v>
      </c>
      <c r="F89" s="365">
        <v>216.7426447131451</v>
      </c>
      <c r="G89" s="310"/>
      <c r="H89" s="310"/>
      <c r="I89" s="310"/>
      <c r="J89" s="310"/>
      <c r="K89" s="310"/>
      <c r="L89" s="263"/>
      <c r="M89" s="263"/>
      <c r="N89" s="72"/>
    </row>
    <row r="90" spans="1:14" x14ac:dyDescent="0.45">
      <c r="A90" s="337" t="s">
        <v>90</v>
      </c>
      <c r="B90" s="338">
        <v>189.34355158232825</v>
      </c>
      <c r="C90" s="338">
        <v>233.03745093896075</v>
      </c>
      <c r="D90" s="338">
        <v>338.22340557712857</v>
      </c>
      <c r="E90" s="338">
        <v>389.07283327129471</v>
      </c>
      <c r="F90" s="365">
        <v>311.57702700478666</v>
      </c>
      <c r="G90" s="310"/>
      <c r="H90" s="310"/>
      <c r="I90" s="310"/>
      <c r="J90" s="310"/>
      <c r="K90" s="310"/>
      <c r="L90" s="263"/>
      <c r="M90" s="263"/>
      <c r="N90" s="72"/>
    </row>
    <row r="91" spans="1:14" x14ac:dyDescent="0.45">
      <c r="A91" s="366" t="s">
        <v>91</v>
      </c>
      <c r="B91" s="367">
        <v>-91.302286068726289</v>
      </c>
      <c r="C91" s="367">
        <v>-103.06878245486362</v>
      </c>
      <c r="D91" s="367">
        <v>-158.45491884710029</v>
      </c>
      <c r="E91" s="367">
        <v>-455.04021228842583</v>
      </c>
      <c r="F91" s="373">
        <v>-226.90570104202681</v>
      </c>
      <c r="G91" s="367"/>
      <c r="H91" s="367"/>
      <c r="I91" s="367"/>
      <c r="J91" s="367"/>
      <c r="K91" s="367"/>
      <c r="L91" s="245"/>
      <c r="M91" s="245"/>
      <c r="N91" s="54"/>
    </row>
    <row r="92" spans="1:14" x14ac:dyDescent="0.45">
      <c r="A92" s="366" t="s">
        <v>92</v>
      </c>
      <c r="B92" s="357">
        <v>-0.32532920079238248</v>
      </c>
      <c r="C92" s="357">
        <v>-0.30665537325544123</v>
      </c>
      <c r="D92" s="357">
        <v>-0.31902926110332741</v>
      </c>
      <c r="E92" s="357">
        <v>-0.53907496712918901</v>
      </c>
      <c r="F92" s="369">
        <v>-0.42137971976382615</v>
      </c>
      <c r="G92" s="357"/>
      <c r="H92" s="357"/>
      <c r="I92" s="357"/>
      <c r="J92" s="357"/>
      <c r="K92" s="357"/>
      <c r="L92" s="245"/>
      <c r="M92" s="245"/>
      <c r="N92" s="54"/>
    </row>
    <row r="93" spans="1:14" x14ac:dyDescent="0.45">
      <c r="A93" s="310"/>
      <c r="B93" s="320"/>
      <c r="C93" s="320"/>
      <c r="D93" s="320"/>
      <c r="E93" s="316"/>
      <c r="F93" s="310"/>
      <c r="G93" s="310"/>
      <c r="H93" s="310"/>
      <c r="I93" s="310"/>
      <c r="J93" s="310"/>
      <c r="K93" s="310"/>
      <c r="L93" s="245"/>
      <c r="M93" s="245"/>
      <c r="N93" s="54"/>
    </row>
    <row r="94" spans="1:14" x14ac:dyDescent="0.45">
      <c r="A94" s="329" t="s">
        <v>93</v>
      </c>
      <c r="B94" s="330" t="s">
        <v>41</v>
      </c>
      <c r="C94" s="331" t="s">
        <v>42</v>
      </c>
      <c r="D94" s="331" t="s">
        <v>43</v>
      </c>
      <c r="E94" s="331" t="s">
        <v>98</v>
      </c>
      <c r="F94" s="331" t="s">
        <v>24</v>
      </c>
      <c r="G94" s="310"/>
      <c r="H94" s="310"/>
      <c r="I94" s="310"/>
      <c r="J94" s="310"/>
      <c r="K94" s="310"/>
      <c r="L94" s="245"/>
      <c r="M94" s="245"/>
      <c r="N94" s="54"/>
    </row>
    <row r="95" spans="1:14" x14ac:dyDescent="0.45">
      <c r="A95" s="310" t="s">
        <v>94</v>
      </c>
      <c r="B95" s="312">
        <v>185.78209833615361</v>
      </c>
      <c r="C95" s="312">
        <v>1867.4297267282193</v>
      </c>
      <c r="D95" s="312">
        <v>5834.6963765643641</v>
      </c>
      <c r="E95" s="312">
        <v>9929.8064993703338</v>
      </c>
      <c r="F95" s="361">
        <v>17817.714700999073</v>
      </c>
      <c r="G95" s="310"/>
      <c r="H95" s="310"/>
      <c r="I95" s="310"/>
      <c r="J95" s="310"/>
      <c r="K95" s="310"/>
      <c r="L95" s="245"/>
      <c r="M95" s="245"/>
      <c r="N95" s="54"/>
    </row>
    <row r="96" spans="1:14" x14ac:dyDescent="0.45">
      <c r="A96" s="310" t="s">
        <v>95</v>
      </c>
      <c r="B96" s="323">
        <v>8.7072286896445247E-3</v>
      </c>
      <c r="C96" s="323">
        <v>1.781652535081164E-2</v>
      </c>
      <c r="D96" s="323">
        <v>5.3563509044693897E-2</v>
      </c>
      <c r="E96" s="323">
        <v>0.22756661759440133</v>
      </c>
      <c r="F96" s="363">
        <v>6.3927811434627946E-2</v>
      </c>
      <c r="G96" s="310"/>
      <c r="H96" s="310"/>
      <c r="I96" s="310"/>
      <c r="J96" s="310"/>
      <c r="K96" s="310"/>
      <c r="L96" s="245"/>
      <c r="M96" s="245"/>
      <c r="N96" s="54"/>
    </row>
    <row r="97" spans="1:14" x14ac:dyDescent="0.45">
      <c r="A97" s="334" t="s">
        <v>27</v>
      </c>
      <c r="B97" s="334">
        <v>0</v>
      </c>
      <c r="C97" s="334">
        <v>0</v>
      </c>
      <c r="D97" s="334">
        <v>0</v>
      </c>
      <c r="E97" s="334">
        <v>0</v>
      </c>
      <c r="F97" s="364"/>
      <c r="G97" s="310"/>
      <c r="H97" s="310"/>
      <c r="I97" s="310"/>
      <c r="J97" s="310"/>
      <c r="K97" s="310"/>
      <c r="L97" s="245"/>
      <c r="M97" s="245"/>
      <c r="N97" s="54"/>
    </row>
    <row r="98" spans="1:14" x14ac:dyDescent="0.45">
      <c r="A98" s="310" t="s">
        <v>96</v>
      </c>
      <c r="B98" s="312">
        <v>280.72403086615958</v>
      </c>
      <c r="C98" s="312">
        <v>646.33618268475573</v>
      </c>
      <c r="D98" s="312">
        <v>605.57213738973928</v>
      </c>
      <c r="E98" s="312">
        <v>563.91798128143773</v>
      </c>
      <c r="F98" s="314">
        <v>2096.550332222092</v>
      </c>
      <c r="G98" s="312"/>
      <c r="H98" s="315"/>
      <c r="I98" s="310"/>
      <c r="J98" s="310"/>
      <c r="K98" s="310"/>
      <c r="L98" s="245"/>
      <c r="M98" s="245"/>
      <c r="N98" s="54"/>
    </row>
    <row r="99" spans="1:14" x14ac:dyDescent="0.45">
      <c r="A99" s="310" t="s">
        <v>97</v>
      </c>
      <c r="B99" s="323">
        <v>7.2233317991002244E-2</v>
      </c>
      <c r="C99" s="323">
        <v>8.247369197547251E-2</v>
      </c>
      <c r="D99" s="323">
        <v>6.2374991937426384E-2</v>
      </c>
      <c r="E99" s="323">
        <v>9.1260687957265357E-2</v>
      </c>
      <c r="F99" s="371">
        <v>7.5931705922355916E-2</v>
      </c>
      <c r="G99" s="312"/>
      <c r="H99" s="315"/>
      <c r="I99" s="310"/>
      <c r="J99" s="310"/>
      <c r="K99" s="310"/>
      <c r="L99" s="245"/>
      <c r="M99" s="245"/>
      <c r="N99" s="54"/>
    </row>
    <row r="100" spans="1:14" x14ac:dyDescent="0.45">
      <c r="A100" s="310"/>
      <c r="B100" s="310"/>
      <c r="C100" s="310"/>
      <c r="D100" s="312"/>
      <c r="E100" s="312"/>
      <c r="F100" s="312"/>
      <c r="G100" s="312"/>
      <c r="H100" s="312"/>
      <c r="I100" s="312"/>
      <c r="J100" s="315"/>
      <c r="K100" s="315"/>
      <c r="L100" s="245"/>
      <c r="M100" s="245"/>
      <c r="N100" s="54"/>
    </row>
    <row r="101" spans="1:14" ht="14.65" thickBot="1" x14ac:dyDescent="0.5">
      <c r="A101" s="327" t="s">
        <v>99</v>
      </c>
      <c r="B101" s="327"/>
      <c r="C101" s="327"/>
      <c r="D101" s="327"/>
      <c r="E101" s="327"/>
      <c r="F101" s="327"/>
      <c r="G101" s="310"/>
      <c r="H101" s="310"/>
      <c r="I101" s="310"/>
      <c r="J101" s="310"/>
      <c r="K101" s="310"/>
      <c r="L101" s="245"/>
      <c r="M101" s="245"/>
      <c r="N101" s="54"/>
    </row>
    <row r="102" spans="1:14" x14ac:dyDescent="0.45">
      <c r="A102" s="342"/>
      <c r="B102" s="342"/>
      <c r="C102" s="342"/>
      <c r="D102" s="342"/>
      <c r="E102" s="342"/>
      <c r="F102" s="342"/>
      <c r="G102" s="310"/>
      <c r="H102" s="310"/>
      <c r="I102" s="310"/>
      <c r="J102" s="310"/>
      <c r="K102" s="310"/>
      <c r="L102" s="245"/>
      <c r="M102" s="245"/>
      <c r="N102" s="54"/>
    </row>
    <row r="103" spans="1:14" x14ac:dyDescent="0.45">
      <c r="A103" s="343" t="s">
        <v>100</v>
      </c>
      <c r="B103" s="330" t="s">
        <v>41</v>
      </c>
      <c r="C103" s="331" t="s">
        <v>42</v>
      </c>
      <c r="D103" s="331" t="s">
        <v>43</v>
      </c>
      <c r="E103" s="331" t="s">
        <v>98</v>
      </c>
      <c r="F103" s="344" t="s">
        <v>24</v>
      </c>
      <c r="G103" s="310"/>
      <c r="H103" s="310"/>
      <c r="I103" s="310"/>
      <c r="J103" s="310"/>
      <c r="K103" s="310"/>
      <c r="L103" s="245"/>
      <c r="M103" s="245"/>
      <c r="N103" s="54"/>
    </row>
    <row r="104" spans="1:14" x14ac:dyDescent="0.45">
      <c r="A104" s="345" t="s">
        <v>15</v>
      </c>
      <c r="B104" s="324">
        <v>302.36042604723008</v>
      </c>
      <c r="C104" s="324">
        <v>4111.2712474376422</v>
      </c>
      <c r="D104" s="324">
        <v>5756.1749485102273</v>
      </c>
      <c r="E104" s="324">
        <v>5552.91397927049</v>
      </c>
      <c r="F104" s="346">
        <v>15722.72060126559</v>
      </c>
      <c r="G104" s="310"/>
      <c r="H104" s="310"/>
      <c r="I104" s="310"/>
      <c r="J104" s="310"/>
      <c r="K104" s="310"/>
      <c r="L104" s="245"/>
      <c r="M104" s="245"/>
      <c r="N104" s="54"/>
    </row>
    <row r="105" spans="1:14" x14ac:dyDescent="0.45">
      <c r="A105" s="345" t="s">
        <v>16</v>
      </c>
      <c r="B105" s="324">
        <v>8.8627418337103876</v>
      </c>
      <c r="C105" s="324">
        <v>4047.645954142447</v>
      </c>
      <c r="D105" s="324">
        <v>5741.4562729916051</v>
      </c>
      <c r="E105" s="324">
        <v>4843.340695409428</v>
      </c>
      <c r="F105" s="346">
        <v>14641.305664377191</v>
      </c>
      <c r="G105" s="310"/>
      <c r="H105" s="310"/>
      <c r="I105" s="310"/>
      <c r="J105" s="310"/>
      <c r="K105" s="310"/>
      <c r="L105" s="245"/>
      <c r="M105" s="245"/>
      <c r="N105" s="54"/>
    </row>
    <row r="106" spans="1:14" x14ac:dyDescent="0.45">
      <c r="A106" s="345" t="s">
        <v>17</v>
      </c>
      <c r="B106" s="324">
        <v>53.423734725990073</v>
      </c>
      <c r="C106" s="324">
        <v>13207.348791716749</v>
      </c>
      <c r="D106" s="324">
        <v>16397.843277119937</v>
      </c>
      <c r="E106" s="324">
        <v>13858.439131587062</v>
      </c>
      <c r="F106" s="346">
        <v>43517.054935149739</v>
      </c>
      <c r="G106" s="310"/>
      <c r="H106" s="310"/>
      <c r="I106" s="310"/>
      <c r="J106" s="310"/>
      <c r="K106" s="310"/>
      <c r="L106" s="245"/>
      <c r="M106" s="245"/>
      <c r="N106" s="54"/>
    </row>
    <row r="107" spans="1:14" x14ac:dyDescent="0.45">
      <c r="A107" s="345" t="s">
        <v>18</v>
      </c>
      <c r="B107" s="324">
        <v>114.33698097752966</v>
      </c>
      <c r="C107" s="324">
        <v>8211.7965712330952</v>
      </c>
      <c r="D107" s="324">
        <v>11084.854099467582</v>
      </c>
      <c r="E107" s="324">
        <v>10871.088866715942</v>
      </c>
      <c r="F107" s="346">
        <v>30282.076518394151</v>
      </c>
      <c r="G107" s="310"/>
      <c r="H107" s="310"/>
      <c r="I107" s="310"/>
      <c r="J107" s="310"/>
      <c r="K107" s="310"/>
      <c r="L107" s="245"/>
      <c r="M107" s="245"/>
      <c r="N107" s="54"/>
    </row>
    <row r="108" spans="1:14" x14ac:dyDescent="0.45">
      <c r="A108" s="345" t="s">
        <v>19</v>
      </c>
      <c r="B108" s="324">
        <v>119.47170880910193</v>
      </c>
      <c r="C108" s="324">
        <v>5150.6216215384584</v>
      </c>
      <c r="D108" s="324">
        <v>8110.2857898695775</v>
      </c>
      <c r="E108" s="324">
        <v>8603.5937355893911</v>
      </c>
      <c r="F108" s="346">
        <v>21983.972855806529</v>
      </c>
      <c r="G108" s="310"/>
      <c r="H108" s="310"/>
      <c r="I108" s="310"/>
      <c r="J108" s="310"/>
      <c r="K108" s="310"/>
      <c r="L108" s="245"/>
      <c r="M108" s="245"/>
      <c r="N108" s="54"/>
    </row>
    <row r="109" spans="1:14" x14ac:dyDescent="0.45">
      <c r="A109" s="345" t="s">
        <v>20</v>
      </c>
      <c r="B109" s="324">
        <v>3817.6010303320686</v>
      </c>
      <c r="C109" s="324">
        <v>5628.1730345319374</v>
      </c>
      <c r="D109" s="324">
        <v>9465.3075221844447</v>
      </c>
      <c r="E109" s="324">
        <v>11127.099803175468</v>
      </c>
      <c r="F109" s="346">
        <v>30038.181390223919</v>
      </c>
      <c r="G109" s="310"/>
      <c r="H109" s="310"/>
      <c r="I109" s="310"/>
      <c r="J109" s="310"/>
      <c r="K109" s="245"/>
      <c r="L109" s="245"/>
      <c r="M109" s="245"/>
      <c r="N109" s="54"/>
    </row>
    <row r="110" spans="1:14" x14ac:dyDescent="0.45">
      <c r="A110" s="345" t="s">
        <v>21</v>
      </c>
      <c r="B110" s="324">
        <v>1856.9664661839645</v>
      </c>
      <c r="C110" s="324">
        <v>2258.1813354413648</v>
      </c>
      <c r="D110" s="324">
        <v>5731.7108240078687</v>
      </c>
      <c r="E110" s="324">
        <v>7451.1581684568655</v>
      </c>
      <c r="F110" s="346">
        <v>17298.016794090065</v>
      </c>
      <c r="G110" s="310"/>
      <c r="H110" s="310"/>
      <c r="I110" s="310"/>
      <c r="J110" s="310"/>
      <c r="K110" s="245"/>
      <c r="L110" s="245"/>
      <c r="M110" s="245"/>
      <c r="N110" s="54"/>
    </row>
    <row r="111" spans="1:14" x14ac:dyDescent="0.45">
      <c r="A111" s="345" t="s">
        <v>22</v>
      </c>
      <c r="B111" s="324">
        <v>715.49598689918082</v>
      </c>
      <c r="C111" s="324">
        <v>928.94684448249052</v>
      </c>
      <c r="D111" s="324">
        <v>1682.5590559500943</v>
      </c>
      <c r="E111" s="324">
        <v>1362.3827695751297</v>
      </c>
      <c r="F111" s="346">
        <v>4689.3846569068955</v>
      </c>
      <c r="G111" s="310"/>
      <c r="H111" s="310"/>
      <c r="I111" s="310"/>
      <c r="J111" s="310"/>
      <c r="K111" s="245"/>
      <c r="L111" s="245"/>
      <c r="M111" s="245"/>
      <c r="N111" s="54"/>
    </row>
    <row r="112" spans="1:14" x14ac:dyDescent="0.45">
      <c r="A112" s="345" t="s">
        <v>101</v>
      </c>
      <c r="B112" s="324">
        <v>1234.9656760177459</v>
      </c>
      <c r="C112" s="324">
        <v>1477.8204782681441</v>
      </c>
      <c r="D112" s="324">
        <v>3040.5856855745187</v>
      </c>
      <c r="E112" s="324">
        <v>2325.0896986753633</v>
      </c>
      <c r="F112" s="346">
        <v>8078.461538535772</v>
      </c>
      <c r="G112" s="310"/>
      <c r="H112" s="310"/>
      <c r="I112" s="310"/>
      <c r="J112" s="310"/>
      <c r="K112" s="245"/>
      <c r="L112" s="245"/>
      <c r="M112" s="245"/>
      <c r="N112" s="54"/>
    </row>
    <row r="113" spans="1:14" ht="14.65" thickBot="1" x14ac:dyDescent="0.5">
      <c r="A113" s="347" t="s">
        <v>102</v>
      </c>
      <c r="B113" s="325">
        <v>7477.5925816944264</v>
      </c>
      <c r="C113" s="325">
        <v>8128.8968809736771</v>
      </c>
      <c r="D113" s="325">
        <v>14665.897655958768</v>
      </c>
      <c r="E113" s="325">
        <v>12858.099576426657</v>
      </c>
      <c r="F113" s="346">
        <v>43130.486695053529</v>
      </c>
      <c r="G113" s="310"/>
      <c r="H113" s="310"/>
      <c r="I113" s="310"/>
      <c r="J113" s="310"/>
      <c r="K113" s="245"/>
      <c r="L113" s="245"/>
      <c r="M113" s="245"/>
      <c r="N113" s="54"/>
    </row>
    <row r="114" spans="1:14" ht="14.65" thickTop="1" x14ac:dyDescent="0.45">
      <c r="A114" s="348" t="s">
        <v>24</v>
      </c>
      <c r="B114" s="349">
        <v>15701.077333520949</v>
      </c>
      <c r="C114" s="349">
        <v>53150.702759766005</v>
      </c>
      <c r="D114" s="349">
        <v>81676.675131634634</v>
      </c>
      <c r="E114" s="349">
        <v>78853.206424881791</v>
      </c>
      <c r="F114" s="349">
        <v>229381.66164980337</v>
      </c>
      <c r="G114" s="310"/>
      <c r="H114" s="310"/>
      <c r="I114" s="310"/>
      <c r="J114" s="310"/>
      <c r="K114" s="245"/>
      <c r="L114" s="245"/>
      <c r="M114" s="245"/>
      <c r="N114" s="54"/>
    </row>
    <row r="115" spans="1:14" x14ac:dyDescent="0.45">
      <c r="A115" s="245"/>
      <c r="B115" s="245"/>
      <c r="C115" s="245"/>
      <c r="D115" s="245"/>
      <c r="E115" s="245"/>
      <c r="F115" s="245"/>
      <c r="G115" s="245"/>
      <c r="H115" s="245"/>
      <c r="I115" s="245"/>
      <c r="J115" s="245"/>
      <c r="K115" s="245"/>
      <c r="L115" s="245"/>
      <c r="M115" s="245"/>
      <c r="N115" s="54"/>
    </row>
    <row r="116" spans="1:14" ht="85.5" customHeight="1" thickBot="1" x14ac:dyDescent="0.5">
      <c r="A116" s="327" t="s">
        <v>103</v>
      </c>
      <c r="B116" s="327"/>
      <c r="C116" s="327"/>
      <c r="D116" s="327"/>
      <c r="E116" s="327"/>
      <c r="F116" s="327"/>
      <c r="G116" s="327"/>
      <c r="H116" s="327"/>
      <c r="I116" s="327"/>
      <c r="J116" s="327"/>
      <c r="K116" s="245"/>
      <c r="L116" s="245"/>
      <c r="M116" s="245"/>
      <c r="N116" s="54"/>
    </row>
    <row r="117" spans="1:14" x14ac:dyDescent="0.45">
      <c r="A117" s="310"/>
      <c r="B117" s="310"/>
      <c r="C117" s="310"/>
      <c r="D117" s="310"/>
      <c r="E117" s="310"/>
      <c r="F117" s="321"/>
      <c r="G117" s="310"/>
      <c r="H117" s="310"/>
      <c r="I117" s="310"/>
      <c r="J117" s="310"/>
      <c r="K117" s="245"/>
      <c r="L117" s="245"/>
      <c r="M117" s="245"/>
      <c r="N117" s="54"/>
    </row>
    <row r="118" spans="1:14" ht="85.5" x14ac:dyDescent="0.45">
      <c r="A118" s="330" t="s">
        <v>104</v>
      </c>
      <c r="B118" s="330" t="s">
        <v>105</v>
      </c>
      <c r="C118" s="331" t="s">
        <v>106</v>
      </c>
      <c r="D118" s="331" t="s">
        <v>107</v>
      </c>
      <c r="E118" s="331" t="s">
        <v>108</v>
      </c>
      <c r="F118" s="344" t="s">
        <v>109</v>
      </c>
      <c r="G118" s="330" t="s">
        <v>110</v>
      </c>
      <c r="H118" s="331" t="s">
        <v>111</v>
      </c>
      <c r="I118" s="331" t="s">
        <v>112</v>
      </c>
      <c r="J118" s="331" t="s">
        <v>113</v>
      </c>
      <c r="K118" s="245"/>
      <c r="L118" s="245"/>
      <c r="M118" s="245"/>
      <c r="N118" s="54"/>
    </row>
    <row r="119" spans="1:14" x14ac:dyDescent="0.45">
      <c r="A119" s="310" t="s">
        <v>114</v>
      </c>
      <c r="B119" s="312">
        <v>0</v>
      </c>
      <c r="C119" s="312">
        <v>0</v>
      </c>
      <c r="D119" s="323">
        <v>0</v>
      </c>
      <c r="E119" s="312">
        <v>0</v>
      </c>
      <c r="F119" s="312">
        <v>0</v>
      </c>
      <c r="G119" s="323">
        <v>0</v>
      </c>
      <c r="H119" s="312">
        <v>0</v>
      </c>
      <c r="I119" s="312">
        <v>0</v>
      </c>
      <c r="J119" s="323">
        <v>0</v>
      </c>
      <c r="K119" s="245"/>
      <c r="L119" s="245"/>
      <c r="M119" s="245"/>
      <c r="N119" s="54"/>
    </row>
    <row r="120" spans="1:14" x14ac:dyDescent="0.45">
      <c r="A120" s="310" t="s">
        <v>115</v>
      </c>
      <c r="B120" s="312">
        <v>60515.303609137962</v>
      </c>
      <c r="C120" s="312">
        <v>3380.2745105120366</v>
      </c>
      <c r="D120" s="323">
        <v>5.5858176509282299E-2</v>
      </c>
      <c r="E120" s="312">
        <v>32544.978365279519</v>
      </c>
      <c r="F120" s="312">
        <v>1921.5290740768817</v>
      </c>
      <c r="G120" s="323">
        <v>5.9042259992001016E-2</v>
      </c>
      <c r="H120" s="312">
        <v>8554.0524402102983</v>
      </c>
      <c r="I120" s="312">
        <v>668.72922769970887</v>
      </c>
      <c r="J120" s="323">
        <v>7.8176891289114939E-2</v>
      </c>
      <c r="K120" s="245"/>
      <c r="L120" s="245"/>
      <c r="M120" s="245"/>
      <c r="N120" s="54"/>
    </row>
    <row r="121" spans="1:14" ht="14.65" thickBot="1" x14ac:dyDescent="0.5">
      <c r="A121" s="310" t="s">
        <v>116</v>
      </c>
      <c r="B121" s="312">
        <v>113100.68441904934</v>
      </c>
      <c r="C121" s="312">
        <v>7114.311202043883</v>
      </c>
      <c r="D121" s="323">
        <v>6.2902459331586794E-2</v>
      </c>
      <c r="E121" s="312">
        <v>72555.202690774153</v>
      </c>
      <c r="F121" s="312">
        <v>5401.5999143663194</v>
      </c>
      <c r="G121" s="323">
        <v>7.4448140368205004E-2</v>
      </c>
      <c r="H121" s="312">
        <v>19056.947559791297</v>
      </c>
      <c r="I121" s="312">
        <v>1427.82110452238</v>
      </c>
      <c r="J121" s="323">
        <v>7.4923914233514161E-2</v>
      </c>
      <c r="K121" s="245"/>
      <c r="L121" s="245"/>
      <c r="M121" s="245"/>
      <c r="N121" s="54"/>
    </row>
    <row r="122" spans="1:14" ht="85.5" customHeight="1" thickTop="1" x14ac:dyDescent="0.45">
      <c r="A122" s="348" t="s">
        <v>24</v>
      </c>
      <c r="B122" s="349">
        <v>173615.9880281873</v>
      </c>
      <c r="C122" s="349">
        <v>10494.58571255592</v>
      </c>
      <c r="D122" s="374">
        <v>6.0447115681835008E-2</v>
      </c>
      <c r="E122" s="349">
        <v>105100.18105605367</v>
      </c>
      <c r="F122" s="349">
        <v>7323.1289884432008</v>
      </c>
      <c r="G122" s="374">
        <v>6.9677605831501996E-2</v>
      </c>
      <c r="H122" s="349">
        <v>27611.000000001593</v>
      </c>
      <c r="I122" s="349">
        <v>2096.5503322220889</v>
      </c>
      <c r="J122" s="374">
        <v>7.593170592234863E-2</v>
      </c>
      <c r="K122" s="245"/>
      <c r="L122" s="245"/>
      <c r="M122" s="245"/>
      <c r="N122" s="54"/>
    </row>
    <row r="123" spans="1:14" x14ac:dyDescent="0.45">
      <c r="A123" s="310"/>
      <c r="B123" s="310"/>
      <c r="C123" s="310"/>
      <c r="D123" s="310"/>
      <c r="E123" s="310"/>
      <c r="F123" s="310"/>
      <c r="G123" s="310"/>
      <c r="H123" s="310"/>
      <c r="I123" s="312"/>
      <c r="J123" s="312"/>
      <c r="K123" s="245"/>
      <c r="L123" s="245"/>
      <c r="M123" s="245"/>
      <c r="N123" s="54"/>
    </row>
    <row r="124" spans="1:14" ht="85.5" x14ac:dyDescent="0.45">
      <c r="A124" s="330" t="s">
        <v>117</v>
      </c>
      <c r="B124" s="330" t="s">
        <v>105</v>
      </c>
      <c r="C124" s="331" t="s">
        <v>106</v>
      </c>
      <c r="D124" s="331" t="s">
        <v>107</v>
      </c>
      <c r="E124" s="331" t="s">
        <v>108</v>
      </c>
      <c r="F124" s="344" t="s">
        <v>109</v>
      </c>
      <c r="G124" s="330" t="s">
        <v>110</v>
      </c>
      <c r="H124" s="331" t="s">
        <v>111</v>
      </c>
      <c r="I124" s="331" t="s">
        <v>112</v>
      </c>
      <c r="J124" s="331" t="s">
        <v>113</v>
      </c>
      <c r="K124" s="245"/>
      <c r="L124" s="245"/>
      <c r="M124" s="245"/>
      <c r="N124" s="54"/>
    </row>
    <row r="125" spans="1:14" x14ac:dyDescent="0.45">
      <c r="A125" s="310" t="s">
        <v>118</v>
      </c>
      <c r="B125" s="312">
        <v>1358.2761551020151</v>
      </c>
      <c r="C125" s="312">
        <v>113.9613414593496</v>
      </c>
      <c r="D125" s="323">
        <v>8.3901451874335814E-2</v>
      </c>
      <c r="E125" s="312">
        <v>956.94547963992318</v>
      </c>
      <c r="F125" s="312">
        <v>52.887969009149209</v>
      </c>
      <c r="G125" s="323">
        <v>5.5267484025369712E-2</v>
      </c>
      <c r="H125" s="312">
        <v>257.10545598140948</v>
      </c>
      <c r="I125" s="312">
        <v>19.246063137857277</v>
      </c>
      <c r="J125" s="323">
        <v>7.4856688919308273E-2</v>
      </c>
      <c r="K125" s="245"/>
      <c r="L125" s="245"/>
      <c r="M125" s="245"/>
      <c r="N125" s="54"/>
    </row>
    <row r="126" spans="1:14" x14ac:dyDescent="0.45">
      <c r="A126" s="310" t="s">
        <v>119</v>
      </c>
      <c r="B126" s="312">
        <v>6645.513192237303</v>
      </c>
      <c r="C126" s="312">
        <v>269.69494060692762</v>
      </c>
      <c r="D126" s="323">
        <v>4.0583011846543504E-2</v>
      </c>
      <c r="E126" s="312">
        <v>2632.8684227789281</v>
      </c>
      <c r="F126" s="312">
        <v>113.24549112723547</v>
      </c>
      <c r="G126" s="323">
        <v>4.3012210616931487E-2</v>
      </c>
      <c r="H126" s="312">
        <v>591.44215530153144</v>
      </c>
      <c r="I126" s="312">
        <v>39.225991175089248</v>
      </c>
      <c r="J126" s="323">
        <v>6.632261637672901E-2</v>
      </c>
      <c r="K126" s="245"/>
      <c r="L126" s="245"/>
      <c r="M126" s="245"/>
      <c r="N126" s="54"/>
    </row>
    <row r="127" spans="1:14" x14ac:dyDescent="0.45">
      <c r="A127" s="310" t="s">
        <v>120</v>
      </c>
      <c r="B127" s="312">
        <v>3807.2466993337662</v>
      </c>
      <c r="C127" s="312">
        <v>187.87566029567211</v>
      </c>
      <c r="D127" s="323">
        <v>4.9346857488522786E-2</v>
      </c>
      <c r="E127" s="312">
        <v>1680.6943938103113</v>
      </c>
      <c r="F127" s="312">
        <v>59.258298201685335</v>
      </c>
      <c r="G127" s="323">
        <v>3.5258223279569893E-2</v>
      </c>
      <c r="H127" s="312">
        <v>414.50176002084015</v>
      </c>
      <c r="I127" s="312">
        <v>37.197649326345655</v>
      </c>
      <c r="J127" s="323">
        <v>8.9740630593403148E-2</v>
      </c>
      <c r="K127" s="245"/>
      <c r="L127" s="245"/>
      <c r="M127" s="245"/>
      <c r="N127" s="54"/>
    </row>
    <row r="128" spans="1:14" x14ac:dyDescent="0.45">
      <c r="A128" s="310" t="s">
        <v>121</v>
      </c>
      <c r="B128" s="312">
        <v>557.80620157543422</v>
      </c>
      <c r="C128" s="312">
        <v>35.823470432445824</v>
      </c>
      <c r="D128" s="323">
        <v>6.4222072704226252E-2</v>
      </c>
      <c r="E128" s="312">
        <v>181.75263406590736</v>
      </c>
      <c r="F128" s="312">
        <v>10.053141062052795</v>
      </c>
      <c r="G128" s="323">
        <v>5.5312216594381312E-2</v>
      </c>
      <c r="H128" s="312">
        <v>44.898070502560152</v>
      </c>
      <c r="I128" s="312">
        <v>3.9964673639003085</v>
      </c>
      <c r="J128" s="323">
        <v>8.9012006956344022E-2</v>
      </c>
      <c r="K128" s="245"/>
      <c r="L128" s="245"/>
      <c r="M128" s="245"/>
      <c r="N128" s="54"/>
    </row>
    <row r="129" spans="1:14" x14ac:dyDescent="0.45">
      <c r="A129" s="310" t="s">
        <v>122</v>
      </c>
      <c r="B129" s="312">
        <v>7665.1964711879546</v>
      </c>
      <c r="C129" s="312">
        <v>445.87264477246754</v>
      </c>
      <c r="D129" s="323">
        <v>5.8168456144394962E-2</v>
      </c>
      <c r="E129" s="312">
        <v>2942.7572091502129</v>
      </c>
      <c r="F129" s="312">
        <v>151.27703894826266</v>
      </c>
      <c r="G129" s="323">
        <v>5.1406564727080321E-2</v>
      </c>
      <c r="H129" s="312">
        <v>744.51101905177609</v>
      </c>
      <c r="I129" s="312">
        <v>53.122172375815587</v>
      </c>
      <c r="J129" s="323">
        <v>7.1351761110900733E-2</v>
      </c>
      <c r="K129" s="245"/>
      <c r="L129" s="245"/>
      <c r="M129" s="245"/>
      <c r="N129" s="54"/>
    </row>
    <row r="130" spans="1:14" x14ac:dyDescent="0.45">
      <c r="A130" s="310" t="s">
        <v>123</v>
      </c>
      <c r="B130" s="312">
        <v>2800.7353581546954</v>
      </c>
      <c r="C130" s="312">
        <v>144.60635890880044</v>
      </c>
      <c r="D130" s="323">
        <v>5.163156829072077E-2</v>
      </c>
      <c r="E130" s="312">
        <v>939.17187099472858</v>
      </c>
      <c r="F130" s="312">
        <v>55.794869720579456</v>
      </c>
      <c r="G130" s="323">
        <v>5.9408582650036186E-2</v>
      </c>
      <c r="H130" s="312">
        <v>240.84825795193254</v>
      </c>
      <c r="I130" s="312">
        <v>20.888593456686614</v>
      </c>
      <c r="J130" s="323">
        <v>8.6729269434265413E-2</v>
      </c>
      <c r="K130" s="245"/>
      <c r="L130" s="245"/>
      <c r="M130" s="245"/>
      <c r="N130" s="54"/>
    </row>
    <row r="131" spans="1:14" x14ac:dyDescent="0.45">
      <c r="A131" s="310" t="s">
        <v>124</v>
      </c>
      <c r="B131" s="312">
        <v>59.730457986050681</v>
      </c>
      <c r="C131" s="312">
        <v>3.9048607786803751</v>
      </c>
      <c r="D131" s="323">
        <v>6.537470011685341E-2</v>
      </c>
      <c r="E131" s="312">
        <v>49.560265869450525</v>
      </c>
      <c r="F131" s="312">
        <v>2.8970982187203744</v>
      </c>
      <c r="G131" s="323">
        <v>5.845606692974132E-2</v>
      </c>
      <c r="H131" s="312">
        <v>12.196293449299461</v>
      </c>
      <c r="I131" s="312">
        <v>1.3956496019580955</v>
      </c>
      <c r="J131" s="323">
        <v>0.11443227467097881</v>
      </c>
      <c r="K131" s="245"/>
      <c r="L131" s="245"/>
      <c r="M131" s="245"/>
      <c r="N131" s="54"/>
    </row>
    <row r="132" spans="1:14" x14ac:dyDescent="0.45">
      <c r="A132" s="310" t="s">
        <v>125</v>
      </c>
      <c r="B132" s="312">
        <v>151.18058491398185</v>
      </c>
      <c r="C132" s="312">
        <v>8.1345366938607757</v>
      </c>
      <c r="D132" s="323">
        <v>5.3806755004216535E-2</v>
      </c>
      <c r="E132" s="312">
        <v>144.21669671378274</v>
      </c>
      <c r="F132" s="312">
        <v>6.6640804420691984</v>
      </c>
      <c r="G132" s="323">
        <v>4.6208799632229507E-2</v>
      </c>
      <c r="H132" s="312">
        <v>34.330287685137307</v>
      </c>
      <c r="I132" s="312">
        <v>3.8065289860322626</v>
      </c>
      <c r="J132" s="323">
        <v>0.11087961222300599</v>
      </c>
      <c r="K132" s="245"/>
      <c r="L132" s="245"/>
      <c r="M132" s="245"/>
      <c r="N132" s="54"/>
    </row>
    <row r="133" spans="1:14" x14ac:dyDescent="0.45">
      <c r="A133" s="310" t="s">
        <v>126</v>
      </c>
      <c r="B133" s="312">
        <v>654.75945464121628</v>
      </c>
      <c r="C133" s="312">
        <v>47.360726334739233</v>
      </c>
      <c r="D133" s="323">
        <v>7.2333016345202894E-2</v>
      </c>
      <c r="E133" s="312">
        <v>766.2215828954379</v>
      </c>
      <c r="F133" s="312">
        <v>57.510821267295626</v>
      </c>
      <c r="G133" s="323">
        <v>7.505768899118026E-2</v>
      </c>
      <c r="H133" s="312">
        <v>177.86139376074885</v>
      </c>
      <c r="I133" s="312">
        <v>14.741852875387371</v>
      </c>
      <c r="J133" s="323">
        <v>8.2883938800217924E-2</v>
      </c>
      <c r="K133" s="245"/>
      <c r="L133" s="245"/>
      <c r="M133" s="245"/>
      <c r="N133" s="54"/>
    </row>
    <row r="134" spans="1:14" x14ac:dyDescent="0.45">
      <c r="A134" s="310" t="s">
        <v>127</v>
      </c>
      <c r="B134" s="312">
        <v>2827.9327339485649</v>
      </c>
      <c r="C134" s="312">
        <v>178.20325817706768</v>
      </c>
      <c r="D134" s="323">
        <v>6.3015380824934741E-2</v>
      </c>
      <c r="E134" s="312">
        <v>1696.2918592508054</v>
      </c>
      <c r="F134" s="312">
        <v>89.204471159623779</v>
      </c>
      <c r="G134" s="323">
        <v>5.2587926230467423E-2</v>
      </c>
      <c r="H134" s="312">
        <v>362.43303634411285</v>
      </c>
      <c r="I134" s="312">
        <v>21.891935095651863</v>
      </c>
      <c r="J134" s="323">
        <v>6.040270312131954E-2</v>
      </c>
      <c r="K134" s="245"/>
      <c r="L134" s="245"/>
      <c r="M134" s="245"/>
      <c r="N134" s="54"/>
    </row>
    <row r="135" spans="1:14" x14ac:dyDescent="0.45">
      <c r="A135" s="310" t="s">
        <v>128</v>
      </c>
      <c r="B135" s="312">
        <v>161.28549924903652</v>
      </c>
      <c r="C135" s="312">
        <v>7.8207964456383525</v>
      </c>
      <c r="D135" s="323">
        <v>4.8490388051330484E-2</v>
      </c>
      <c r="E135" s="312">
        <v>52.180048622567313</v>
      </c>
      <c r="F135" s="312">
        <v>3.3407366389815496</v>
      </c>
      <c r="G135" s="323">
        <v>6.40232565351945E-2</v>
      </c>
      <c r="H135" s="312">
        <v>20.112332266845176</v>
      </c>
      <c r="I135" s="312">
        <v>1.8318423503380721</v>
      </c>
      <c r="J135" s="323">
        <v>9.10805532662083E-2</v>
      </c>
      <c r="K135" s="245"/>
      <c r="L135" s="245"/>
      <c r="M135" s="245"/>
      <c r="N135" s="54"/>
    </row>
    <row r="136" spans="1:14" x14ac:dyDescent="0.45">
      <c r="A136" s="310" t="s">
        <v>129</v>
      </c>
      <c r="B136" s="312">
        <v>7836.6486925998161</v>
      </c>
      <c r="C136" s="312">
        <v>327.68394763460219</v>
      </c>
      <c r="D136" s="323">
        <v>4.1814295943116052E-2</v>
      </c>
      <c r="E136" s="312">
        <v>737.95620301048166</v>
      </c>
      <c r="F136" s="312">
        <v>36.21635967630688</v>
      </c>
      <c r="G136" s="323">
        <v>4.9076570572295163E-2</v>
      </c>
      <c r="H136" s="312">
        <v>219.87711187754675</v>
      </c>
      <c r="I136" s="312">
        <v>18.366928873136988</v>
      </c>
      <c r="J136" s="323">
        <v>8.3532700226505788E-2</v>
      </c>
      <c r="K136" s="245"/>
      <c r="L136" s="245"/>
      <c r="M136" s="245"/>
      <c r="N136" s="54"/>
    </row>
    <row r="137" spans="1:14" x14ac:dyDescent="0.45">
      <c r="A137" s="310" t="s">
        <v>130</v>
      </c>
      <c r="B137" s="312">
        <v>10182.011798729851</v>
      </c>
      <c r="C137" s="312">
        <v>393.65248881412185</v>
      </c>
      <c r="D137" s="323">
        <v>3.8661562822312562E-2</v>
      </c>
      <c r="E137" s="312">
        <v>2776.0483661161015</v>
      </c>
      <c r="F137" s="312">
        <v>100.4805650128517</v>
      </c>
      <c r="G137" s="323">
        <v>3.6195538319612024E-2</v>
      </c>
      <c r="H137" s="312">
        <v>715.80540919148677</v>
      </c>
      <c r="I137" s="312">
        <v>54.798565849524785</v>
      </c>
      <c r="J137" s="323">
        <v>7.6555115602466056E-2</v>
      </c>
      <c r="K137" s="245"/>
      <c r="L137" s="245"/>
      <c r="M137" s="245"/>
      <c r="N137" s="54"/>
    </row>
    <row r="138" spans="1:14" x14ac:dyDescent="0.45">
      <c r="A138" s="310" t="s">
        <v>131</v>
      </c>
      <c r="B138" s="312">
        <v>70.726212482649018</v>
      </c>
      <c r="C138" s="312">
        <v>3.4986273795308387</v>
      </c>
      <c r="D138" s="323">
        <v>4.9467195495434498E-2</v>
      </c>
      <c r="E138" s="312">
        <v>13.437668690410016</v>
      </c>
      <c r="F138" s="312">
        <v>0.30558047903041496</v>
      </c>
      <c r="G138" s="323">
        <v>2.2740587379453465E-2</v>
      </c>
      <c r="H138" s="312">
        <v>5.063680660464569</v>
      </c>
      <c r="I138" s="312">
        <v>0.5883193149640138</v>
      </c>
      <c r="J138" s="323">
        <v>0.11618412660920806</v>
      </c>
      <c r="K138" s="245"/>
      <c r="L138" s="245"/>
      <c r="M138" s="245"/>
      <c r="N138" s="54"/>
    </row>
    <row r="139" spans="1:14" x14ac:dyDescent="0.45">
      <c r="A139" s="310" t="s">
        <v>132</v>
      </c>
      <c r="B139" s="312">
        <v>507.96944787273742</v>
      </c>
      <c r="C139" s="312">
        <v>23.728088728566242</v>
      </c>
      <c r="D139" s="323">
        <v>4.6711645410829679E-2</v>
      </c>
      <c r="E139" s="312">
        <v>301.5113691086392</v>
      </c>
      <c r="F139" s="312">
        <v>10.279923963939833</v>
      </c>
      <c r="G139" s="323">
        <v>3.409464788784073E-2</v>
      </c>
      <c r="H139" s="312">
        <v>68.454595013701677</v>
      </c>
      <c r="I139" s="312">
        <v>3.256085080745323</v>
      </c>
      <c r="J139" s="323">
        <v>4.75656174737955E-2</v>
      </c>
      <c r="K139" s="245"/>
      <c r="L139" s="245"/>
      <c r="M139" s="245"/>
      <c r="N139" s="54"/>
    </row>
    <row r="140" spans="1:14" x14ac:dyDescent="0.45">
      <c r="A140" s="310" t="s">
        <v>133</v>
      </c>
      <c r="B140" s="312">
        <v>42015.189098446921</v>
      </c>
      <c r="C140" s="312">
        <v>2490.5228268302599</v>
      </c>
      <c r="D140" s="323">
        <v>5.9276725400298658E-2</v>
      </c>
      <c r="E140" s="312">
        <v>25591.402671843476</v>
      </c>
      <c r="F140" s="312">
        <v>2007.1556422194626</v>
      </c>
      <c r="G140" s="323">
        <v>7.843085695446475E-2</v>
      </c>
      <c r="H140" s="312">
        <v>6737.1297962395347</v>
      </c>
      <c r="I140" s="312">
        <v>506.72881615445317</v>
      </c>
      <c r="J140" s="323">
        <v>7.5214346684740155E-2</v>
      </c>
      <c r="K140" s="245"/>
      <c r="L140" s="245"/>
      <c r="M140" s="245"/>
      <c r="N140" s="54"/>
    </row>
    <row r="141" spans="1:14" x14ac:dyDescent="0.45">
      <c r="A141" s="310" t="s">
        <v>134</v>
      </c>
      <c r="B141" s="312">
        <v>9014.3019909733757</v>
      </c>
      <c r="C141" s="312">
        <v>408.21654181303762</v>
      </c>
      <c r="D141" s="323">
        <v>4.5285430000216564E-2</v>
      </c>
      <c r="E141" s="312">
        <v>1942.1803247395758</v>
      </c>
      <c r="F141" s="312">
        <v>69.540165200266699</v>
      </c>
      <c r="G141" s="323">
        <v>3.5805205270829442E-2</v>
      </c>
      <c r="H141" s="312">
        <v>435.35455347116181</v>
      </c>
      <c r="I141" s="312">
        <v>33.125724758326164</v>
      </c>
      <c r="J141" s="323">
        <v>7.608907382318314E-2</v>
      </c>
      <c r="K141" s="245"/>
      <c r="L141" s="245"/>
      <c r="M141" s="245"/>
      <c r="N141" s="54"/>
    </row>
    <row r="142" spans="1:14" ht="14.65" thickBot="1" x14ac:dyDescent="0.5">
      <c r="A142" s="310" t="s">
        <v>135</v>
      </c>
      <c r="B142" s="312">
        <v>77299.47797874987</v>
      </c>
      <c r="C142" s="312">
        <v>5404.0245964500482</v>
      </c>
      <c r="D142" s="323">
        <v>6.9910234037229194E-2</v>
      </c>
      <c r="E142" s="312">
        <v>61694.983988754291</v>
      </c>
      <c r="F142" s="312">
        <v>4497.0167360956848</v>
      </c>
      <c r="G142" s="323">
        <v>7.2891124129562904E-2</v>
      </c>
      <c r="H142" s="312">
        <v>16529.074791231098</v>
      </c>
      <c r="I142" s="312">
        <v>1262.341146445877</v>
      </c>
      <c r="J142" s="323">
        <v>7.6370950122118531E-2</v>
      </c>
      <c r="K142" s="245"/>
      <c r="L142" s="245"/>
      <c r="M142" s="245"/>
      <c r="N142" s="54"/>
    </row>
    <row r="143" spans="1:14" ht="14.65" thickTop="1" x14ac:dyDescent="0.45">
      <c r="A143" s="348" t="s">
        <v>24</v>
      </c>
      <c r="B143" s="349">
        <v>173615.98802818524</v>
      </c>
      <c r="C143" s="349">
        <v>10494.585712555818</v>
      </c>
      <c r="D143" s="374">
        <v>6.044711568183514E-2</v>
      </c>
      <c r="E143" s="349">
        <v>105100.18105605504</v>
      </c>
      <c r="F143" s="349">
        <v>7323.1289884431981</v>
      </c>
      <c r="G143" s="374">
        <v>6.9677605831501066E-2</v>
      </c>
      <c r="H143" s="349">
        <v>27611.000000001186</v>
      </c>
      <c r="I143" s="349">
        <v>2096.5503322220898</v>
      </c>
      <c r="J143" s="374">
        <v>7.5931705922349782E-2</v>
      </c>
      <c r="K143" s="245"/>
      <c r="L143" s="245"/>
      <c r="M143" s="245"/>
      <c r="N143" s="54"/>
    </row>
    <row r="144" spans="1:14" x14ac:dyDescent="0.4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</row>
    <row r="145" spans="1:14" x14ac:dyDescent="0.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</row>
    <row r="146" spans="1:14" x14ac:dyDescent="0.4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</row>
  </sheetData>
  <sheetProtection algorithmName="SHA-512" hashValue="gfFGCJZJLbvjsxWeg7PO+7Qee/IuldBjLGMlGAr7OeRIS/u1rsoSkbKHwYn3TQ51yTT2LrjkvHHOCFvxPgK0QQ==" saltValue="DYhFzvRn6XpvrLMBD8Mcsg==" spinCount="100000" sheet="1" objects="1" scenarios="1" selectLockedCells="1" selectUnlockedCells="1"/>
  <mergeCells count="2">
    <mergeCell ref="I4:L4"/>
    <mergeCell ref="I5:L5"/>
  </mergeCells>
  <dataValidations count="2">
    <dataValidation type="list" allowBlank="1" showInputMessage="1" showErrorMessage="1" sqref="I4" xr:uid="{54F16266-7A7C-4D52-A894-EB7775F45514}">
      <formula1>"State Income Limit, Flat PMPM"</formula1>
    </dataValidation>
    <dataValidation type="list" allowBlank="1" showInputMessage="1" showErrorMessage="1" sqref="I5" xr:uid="{8F2707B0-7278-4ED1-820B-F9ACCEDAC3C1}">
      <formula1>"No Subsidy, Total Federal &amp; State Subsidy, Difference between Federal and State Subsidy, "</formula1>
    </dataValidation>
  </dataValidation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F29D-039F-4987-A6DD-EE6FB0AE6F44}">
  <sheetPr>
    <tabColor theme="4" tint="0.59999389629810485"/>
  </sheetPr>
  <dimension ref="A1:P150"/>
  <sheetViews>
    <sheetView topLeftCell="A4" workbookViewId="0">
      <selection activeCell="D12" sqref="D12"/>
    </sheetView>
  </sheetViews>
  <sheetFormatPr defaultRowHeight="14.25" x14ac:dyDescent="0.45"/>
  <cols>
    <col min="1" max="1" width="66.1328125" customWidth="1"/>
    <col min="2" max="2" width="15.46484375" customWidth="1"/>
    <col min="3" max="3" width="16.3984375" customWidth="1"/>
    <col min="4" max="4" width="13.46484375" customWidth="1"/>
    <col min="5" max="5" width="14.9296875" customWidth="1"/>
    <col min="6" max="6" width="19.06640625" customWidth="1"/>
    <col min="8" max="8" width="23" customWidth="1"/>
    <col min="12" max="12" width="14.19921875" customWidth="1"/>
  </cols>
  <sheetData>
    <row r="1" spans="1:16" s="106" customFormat="1" ht="14.65" thickBot="1" x14ac:dyDescent="0.5">
      <c r="B1" s="124" t="s">
        <v>140</v>
      </c>
      <c r="C1" s="125"/>
      <c r="D1" s="125"/>
      <c r="E1" s="126" t="s">
        <v>141</v>
      </c>
      <c r="F1" s="127"/>
    </row>
    <row r="2" spans="1:16" s="106" customFormat="1" ht="28.9" thickBot="1" x14ac:dyDescent="0.5">
      <c r="B2" s="128" t="s">
        <v>142</v>
      </c>
      <c r="C2" s="128" t="s">
        <v>143</v>
      </c>
      <c r="D2" s="128" t="s">
        <v>144</v>
      </c>
      <c r="E2" s="128" t="s">
        <v>145</v>
      </c>
      <c r="F2" s="129" t="s">
        <v>146</v>
      </c>
    </row>
    <row r="3" spans="1:16" s="106" customFormat="1" ht="14.65" thickBot="1" x14ac:dyDescent="0.5">
      <c r="B3" s="142" t="s">
        <v>147</v>
      </c>
      <c r="C3" s="142">
        <v>1.39</v>
      </c>
      <c r="D3" s="146">
        <v>2.06E-2</v>
      </c>
      <c r="E3" s="147">
        <v>0</v>
      </c>
      <c r="F3" s="148">
        <f>IFERROR(E3-D3,"N/A")</f>
        <v>-2.06E-2</v>
      </c>
      <c r="H3" s="141" t="s">
        <v>157</v>
      </c>
      <c r="I3" s="848" t="s">
        <v>145</v>
      </c>
      <c r="J3" s="849"/>
      <c r="K3" s="849"/>
      <c r="L3" s="849"/>
    </row>
    <row r="4" spans="1:16" s="106" customFormat="1" ht="43.15" thickBot="1" x14ac:dyDescent="0.5">
      <c r="B4" s="142" t="s">
        <v>148</v>
      </c>
      <c r="C4" s="142">
        <v>1.5</v>
      </c>
      <c r="D4" s="146">
        <v>4.1200000000000001E-2</v>
      </c>
      <c r="E4" s="147">
        <v>0.02</v>
      </c>
      <c r="F4" s="148">
        <f t="shared" ref="F4:F11" si="0">IFERROR(E4-D4,"N/A")</f>
        <v>-2.12E-2</v>
      </c>
      <c r="H4" s="149" t="s">
        <v>158</v>
      </c>
      <c r="I4" s="850" t="s">
        <v>159</v>
      </c>
      <c r="J4" s="851"/>
      <c r="K4" s="851"/>
      <c r="L4" s="851"/>
    </row>
    <row r="5" spans="1:16" s="106" customFormat="1" x14ac:dyDescent="0.45">
      <c r="B5" s="142" t="s">
        <v>149</v>
      </c>
      <c r="C5" s="142">
        <v>2</v>
      </c>
      <c r="D5" s="146">
        <v>6.4899999999999999E-2</v>
      </c>
      <c r="E5" s="147">
        <v>3.5000000000000003E-2</v>
      </c>
      <c r="F5" s="148">
        <f t="shared" si="0"/>
        <v>-2.9899999999999996E-2</v>
      </c>
    </row>
    <row r="6" spans="1:16" s="106" customFormat="1" x14ac:dyDescent="0.45">
      <c r="B6" s="142" t="s">
        <v>150</v>
      </c>
      <c r="C6" s="142">
        <v>2.5</v>
      </c>
      <c r="D6" s="146">
        <v>8.2900000000000001E-2</v>
      </c>
      <c r="E6" s="147">
        <v>4.4999999999999998E-2</v>
      </c>
      <c r="F6" s="148">
        <f t="shared" si="0"/>
        <v>-3.7900000000000003E-2</v>
      </c>
    </row>
    <row r="7" spans="1:16" s="106" customFormat="1" x14ac:dyDescent="0.45">
      <c r="B7" s="130" t="s">
        <v>151</v>
      </c>
      <c r="C7" s="130">
        <v>3</v>
      </c>
      <c r="D7" s="131">
        <v>9.7799999999999998E-2</v>
      </c>
      <c r="E7" s="132">
        <f>D7</f>
        <v>9.7799999999999998E-2</v>
      </c>
      <c r="F7" s="133">
        <f t="shared" si="0"/>
        <v>0</v>
      </c>
    </row>
    <row r="8" spans="1:16" s="106" customFormat="1" x14ac:dyDescent="0.45">
      <c r="B8" s="130" t="s">
        <v>152</v>
      </c>
      <c r="C8" s="130">
        <v>4</v>
      </c>
      <c r="D8" s="131">
        <v>9.7799999999999998E-2</v>
      </c>
      <c r="E8" s="132">
        <f>D8</f>
        <v>9.7799999999999998E-2</v>
      </c>
      <c r="F8" s="134">
        <f t="shared" si="0"/>
        <v>0</v>
      </c>
    </row>
    <row r="9" spans="1:16" s="106" customFormat="1" x14ac:dyDescent="0.45">
      <c r="B9" s="130" t="s">
        <v>153</v>
      </c>
      <c r="C9" s="130">
        <v>5</v>
      </c>
      <c r="D9" s="135" t="s">
        <v>154</v>
      </c>
      <c r="E9" s="136" t="s">
        <v>154</v>
      </c>
      <c r="F9" s="134" t="str">
        <f t="shared" si="0"/>
        <v>N/A</v>
      </c>
    </row>
    <row r="10" spans="1:16" s="106" customFormat="1" x14ac:dyDescent="0.45">
      <c r="B10" s="130" t="s">
        <v>155</v>
      </c>
      <c r="C10" s="130">
        <v>6</v>
      </c>
      <c r="D10" s="135" t="s">
        <v>154</v>
      </c>
      <c r="E10" s="136" t="s">
        <v>154</v>
      </c>
      <c r="F10" s="134" t="str">
        <f t="shared" si="0"/>
        <v>N/A</v>
      </c>
    </row>
    <row r="11" spans="1:16" s="106" customFormat="1" ht="14.65" thickBot="1" x14ac:dyDescent="0.5">
      <c r="B11" s="137" t="s">
        <v>156</v>
      </c>
      <c r="C11" s="137" t="s">
        <v>156</v>
      </c>
      <c r="D11" s="138" t="s">
        <v>154</v>
      </c>
      <c r="E11" s="139" t="s">
        <v>154</v>
      </c>
      <c r="F11" s="140" t="str">
        <f t="shared" si="0"/>
        <v>N/A</v>
      </c>
    </row>
    <row r="12" spans="1:16" s="106" customFormat="1" x14ac:dyDescent="0.45"/>
    <row r="13" spans="1:16" ht="15.75" x14ac:dyDescent="0.5">
      <c r="A13" s="382" t="s">
        <v>8</v>
      </c>
      <c r="B13" s="382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54"/>
      <c r="O13" s="54"/>
      <c r="P13" s="54"/>
    </row>
    <row r="14" spans="1:16" x14ac:dyDescent="0.45">
      <c r="A14" s="376" t="s">
        <v>9</v>
      </c>
      <c r="B14" s="378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5"/>
      <c r="N14" s="54"/>
      <c r="O14" s="54"/>
      <c r="P14" s="54"/>
    </row>
    <row r="15" spans="1:16" x14ac:dyDescent="0.45">
      <c r="A15" s="378" t="s">
        <v>10</v>
      </c>
      <c r="B15" s="383" t="s">
        <v>193</v>
      </c>
      <c r="C15" s="375"/>
      <c r="D15" s="375"/>
      <c r="E15" s="375"/>
      <c r="F15" s="375"/>
      <c r="G15" s="375"/>
      <c r="H15" s="375"/>
      <c r="I15" s="375"/>
      <c r="J15" s="375"/>
      <c r="K15" s="375"/>
      <c r="L15" s="375"/>
      <c r="M15" s="375"/>
      <c r="N15" s="54"/>
      <c r="O15" s="54"/>
      <c r="P15" s="54"/>
    </row>
    <row r="16" spans="1:16" x14ac:dyDescent="0.45">
      <c r="A16" s="375"/>
      <c r="B16" s="375"/>
      <c r="C16" s="375"/>
      <c r="D16" s="391"/>
      <c r="E16" s="375"/>
      <c r="F16" s="375"/>
      <c r="G16" s="375"/>
      <c r="H16" s="375"/>
      <c r="I16" s="375"/>
      <c r="J16" s="375"/>
      <c r="K16" s="375"/>
      <c r="L16" s="375"/>
      <c r="M16" s="375"/>
      <c r="N16" s="54"/>
      <c r="O16" s="54"/>
      <c r="P16" s="54"/>
    </row>
    <row r="17" spans="1:16" ht="14.65" thickBot="1" x14ac:dyDescent="0.5">
      <c r="A17" s="392" t="s">
        <v>12</v>
      </c>
      <c r="B17" s="392"/>
      <c r="C17" s="392"/>
      <c r="D17" s="392"/>
      <c r="E17" s="392"/>
      <c r="F17" s="392"/>
      <c r="G17" s="392"/>
      <c r="H17" s="392"/>
      <c r="I17" s="392"/>
      <c r="J17" s="415"/>
      <c r="K17" s="415"/>
      <c r="L17" s="392"/>
      <c r="M17" s="392"/>
      <c r="N17" s="54"/>
      <c r="O17" s="54"/>
      <c r="P17" s="54"/>
    </row>
    <row r="18" spans="1:16" x14ac:dyDescent="0.45">
      <c r="A18" s="310"/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54"/>
      <c r="O18" s="54"/>
      <c r="P18" s="54"/>
    </row>
    <row r="19" spans="1:16" x14ac:dyDescent="0.45">
      <c r="A19" s="416">
        <v>47603000</v>
      </c>
      <c r="B19" s="375" t="s">
        <v>58</v>
      </c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54"/>
      <c r="O19" s="54"/>
      <c r="P19" s="54"/>
    </row>
    <row r="20" spans="1:16" x14ac:dyDescent="0.45">
      <c r="A20" s="417" t="s">
        <v>196</v>
      </c>
      <c r="B20" s="375" t="s">
        <v>197</v>
      </c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54"/>
      <c r="O20" s="54"/>
      <c r="P20" s="54"/>
    </row>
    <row r="21" spans="1:16" x14ac:dyDescent="0.45">
      <c r="A21" s="418">
        <v>5997.0242147417948</v>
      </c>
      <c r="B21" s="375" t="s">
        <v>59</v>
      </c>
      <c r="C21" s="375"/>
      <c r="D21" s="375"/>
      <c r="E21" s="375"/>
      <c r="F21" s="375"/>
      <c r="G21" s="375"/>
      <c r="H21" s="375"/>
      <c r="I21" s="375"/>
      <c r="J21" s="375"/>
      <c r="K21" s="375"/>
      <c r="L21" s="375"/>
      <c r="M21" s="375"/>
      <c r="N21" s="54"/>
      <c r="O21" s="54"/>
      <c r="P21" s="54"/>
    </row>
    <row r="22" spans="1:16" x14ac:dyDescent="0.45">
      <c r="A22" s="419">
        <v>104160.97964921157</v>
      </c>
      <c r="B22" s="375" t="s">
        <v>60</v>
      </c>
      <c r="C22" s="375"/>
      <c r="D22" s="375"/>
      <c r="E22" s="375"/>
      <c r="F22" s="375"/>
      <c r="G22" s="375"/>
      <c r="H22" s="375"/>
      <c r="I22" s="375"/>
      <c r="J22" s="375"/>
      <c r="K22" s="375"/>
      <c r="L22" s="375"/>
      <c r="M22" s="375"/>
      <c r="N22" s="54"/>
      <c r="O22" s="54"/>
      <c r="P22" s="54"/>
    </row>
    <row r="23" spans="1:16" x14ac:dyDescent="0.45">
      <c r="A23" s="420">
        <v>457.01657548960401</v>
      </c>
      <c r="B23" s="421" t="s">
        <v>61</v>
      </c>
      <c r="C23" s="375"/>
      <c r="D23" s="375"/>
      <c r="E23" s="375"/>
      <c r="F23" s="375"/>
      <c r="G23" s="375"/>
      <c r="H23" s="375"/>
      <c r="I23" s="375"/>
      <c r="J23" s="375"/>
      <c r="K23" s="375"/>
      <c r="L23" s="375"/>
      <c r="M23" s="375"/>
      <c r="N23" s="54"/>
      <c r="O23" s="54"/>
      <c r="P23" s="54"/>
    </row>
    <row r="24" spans="1:16" x14ac:dyDescent="0.45">
      <c r="A24" s="391">
        <v>0.90693015656955689</v>
      </c>
      <c r="B24" s="393" t="s">
        <v>62</v>
      </c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54"/>
      <c r="O24" s="54"/>
      <c r="P24" s="54"/>
    </row>
    <row r="25" spans="1:16" x14ac:dyDescent="0.45">
      <c r="A25" s="422">
        <v>-6.6612927479033912E-3</v>
      </c>
      <c r="B25" s="375" t="s">
        <v>63</v>
      </c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54"/>
      <c r="O25" s="54"/>
      <c r="P25" s="54"/>
    </row>
    <row r="26" spans="1:16" x14ac:dyDescent="0.45">
      <c r="A26" s="422"/>
      <c r="B26" s="375"/>
      <c r="C26" s="375"/>
      <c r="D26" s="375"/>
      <c r="E26" s="375"/>
      <c r="F26" s="375"/>
      <c r="G26" s="375"/>
      <c r="H26" s="375"/>
      <c r="I26" s="375"/>
      <c r="J26" s="375"/>
      <c r="K26" s="375"/>
      <c r="L26" s="375"/>
      <c r="M26" s="375"/>
      <c r="N26" s="54"/>
      <c r="O26" s="54"/>
      <c r="P26" s="54"/>
    </row>
    <row r="27" spans="1:16" x14ac:dyDescent="0.45">
      <c r="A27" s="310"/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54"/>
      <c r="O27" s="54"/>
      <c r="P27" s="54"/>
    </row>
    <row r="28" spans="1:16" ht="71.25" customHeight="1" x14ac:dyDescent="0.45">
      <c r="A28" s="396" t="s">
        <v>64</v>
      </c>
      <c r="B28" s="396" t="s">
        <v>11</v>
      </c>
      <c r="C28" s="396" t="s">
        <v>65</v>
      </c>
      <c r="D28" s="396" t="s">
        <v>66</v>
      </c>
      <c r="E28" s="396" t="s">
        <v>67</v>
      </c>
      <c r="F28" s="396" t="s">
        <v>68</v>
      </c>
      <c r="G28" s="396" t="s">
        <v>69</v>
      </c>
      <c r="H28" s="375"/>
      <c r="I28" s="375"/>
      <c r="J28" s="375"/>
      <c r="K28" s="375"/>
      <c r="L28" s="375"/>
      <c r="M28" s="375"/>
      <c r="N28" s="54"/>
      <c r="O28" s="54"/>
      <c r="P28" s="54"/>
    </row>
    <row r="29" spans="1:16" x14ac:dyDescent="0.45">
      <c r="A29" s="375" t="s">
        <v>70</v>
      </c>
      <c r="B29" s="377">
        <v>129356.93303623814</v>
      </c>
      <c r="C29" s="377">
        <v>36926.170243383887</v>
      </c>
      <c r="D29" s="377">
        <v>0</v>
      </c>
      <c r="E29" s="377">
        <v>0</v>
      </c>
      <c r="F29" s="377">
        <v>36926.170243383887</v>
      </c>
      <c r="G29" s="377">
        <v>-92430.76279285425</v>
      </c>
      <c r="H29" s="375"/>
      <c r="I29" s="375"/>
      <c r="J29" s="375"/>
      <c r="K29" s="375"/>
      <c r="L29" s="375"/>
      <c r="M29" s="375"/>
      <c r="N29" s="54"/>
      <c r="O29" s="54"/>
      <c r="P29" s="54"/>
    </row>
    <row r="30" spans="1:16" x14ac:dyDescent="0.45">
      <c r="A30" s="375" t="s">
        <v>71</v>
      </c>
      <c r="B30" s="377">
        <v>0</v>
      </c>
      <c r="C30" s="423">
        <v>5417.9490636582259</v>
      </c>
      <c r="D30" s="377">
        <v>315.24357795737637</v>
      </c>
      <c r="E30" s="377">
        <v>115.82269033583678</v>
      </c>
      <c r="F30" s="377">
        <v>5849.0153319514384</v>
      </c>
      <c r="G30" s="377">
        <v>5849.0153319514384</v>
      </c>
      <c r="H30" s="375"/>
      <c r="I30" s="375"/>
      <c r="J30" s="375"/>
      <c r="K30" s="375"/>
      <c r="L30" s="375"/>
      <c r="M30" s="375"/>
      <c r="N30" s="54"/>
      <c r="O30" s="54"/>
      <c r="P30" s="54"/>
    </row>
    <row r="31" spans="1:16" x14ac:dyDescent="0.45">
      <c r="A31" s="375" t="s">
        <v>72</v>
      </c>
      <c r="B31" s="377">
        <v>0</v>
      </c>
      <c r="C31" s="377">
        <v>92430.76279285425</v>
      </c>
      <c r="D31" s="377">
        <v>0</v>
      </c>
      <c r="E31" s="377">
        <v>5881.2015244059903</v>
      </c>
      <c r="F31" s="377">
        <v>98311.964317260237</v>
      </c>
      <c r="G31" s="377">
        <v>98311.964317260237</v>
      </c>
      <c r="H31" s="375"/>
      <c r="I31" s="375"/>
      <c r="J31" s="375"/>
      <c r="K31" s="375"/>
      <c r="L31" s="375"/>
      <c r="M31" s="375"/>
      <c r="N31" s="54"/>
      <c r="O31" s="54"/>
      <c r="P31" s="54"/>
    </row>
    <row r="32" spans="1:16" x14ac:dyDescent="0.45">
      <c r="A32" s="375" t="s">
        <v>73</v>
      </c>
      <c r="B32" s="377">
        <v>80110.463580346652</v>
      </c>
      <c r="C32" s="377">
        <v>74692.514516688418</v>
      </c>
      <c r="D32" s="377">
        <v>0</v>
      </c>
      <c r="E32" s="377">
        <v>0</v>
      </c>
      <c r="F32" s="377">
        <v>74692.514516688418</v>
      </c>
      <c r="G32" s="377">
        <v>-5417.9490636582341</v>
      </c>
      <c r="H32" s="375"/>
      <c r="I32" s="375"/>
      <c r="J32" s="375"/>
      <c r="K32" s="375"/>
      <c r="L32" s="375"/>
      <c r="M32" s="375"/>
      <c r="N32" s="54"/>
      <c r="O32" s="54"/>
      <c r="P32" s="54"/>
    </row>
    <row r="33" spans="1:16" x14ac:dyDescent="0.45">
      <c r="A33" s="375" t="s">
        <v>24</v>
      </c>
      <c r="B33" s="377">
        <v>209467.3966165848</v>
      </c>
      <c r="C33" s="377">
        <v>209467.3966165848</v>
      </c>
      <c r="D33" s="377">
        <v>315.24357795737637</v>
      </c>
      <c r="E33" s="377">
        <v>5997.0242147418267</v>
      </c>
      <c r="F33" s="377">
        <v>215779.66440928399</v>
      </c>
      <c r="G33" s="377">
        <v>6312.2677926991892</v>
      </c>
      <c r="H33" s="375"/>
      <c r="I33" s="375"/>
      <c r="J33" s="375"/>
      <c r="K33" s="375"/>
      <c r="L33" s="375"/>
      <c r="M33" s="375"/>
      <c r="N33" s="54"/>
      <c r="O33" s="54"/>
      <c r="P33" s="54"/>
    </row>
    <row r="34" spans="1:16" x14ac:dyDescent="0.45">
      <c r="A34" s="375" t="s">
        <v>74</v>
      </c>
      <c r="B34" s="424">
        <v>0.61755163393287793</v>
      </c>
      <c r="C34" s="387">
        <v>0.64341699126853724</v>
      </c>
      <c r="D34" s="387">
        <v>1</v>
      </c>
      <c r="E34" s="387">
        <v>1</v>
      </c>
      <c r="F34" s="424">
        <v>0.65384822188334657</v>
      </c>
      <c r="G34" s="387"/>
      <c r="H34" s="375"/>
      <c r="I34" s="375"/>
      <c r="J34" s="375"/>
      <c r="K34" s="375"/>
      <c r="L34" s="375"/>
      <c r="M34" s="375"/>
      <c r="N34" s="54"/>
      <c r="O34" s="54"/>
      <c r="P34" s="54"/>
    </row>
    <row r="35" spans="1:16" x14ac:dyDescent="0.45">
      <c r="A35" s="375"/>
      <c r="B35" s="375"/>
      <c r="C35" s="387"/>
      <c r="D35" s="387"/>
      <c r="E35" s="387"/>
      <c r="F35" s="375"/>
      <c r="G35" s="375"/>
      <c r="H35" s="375"/>
      <c r="I35" s="375"/>
      <c r="J35" s="375"/>
      <c r="K35" s="375"/>
      <c r="L35" s="375"/>
      <c r="M35" s="375"/>
      <c r="N35" s="54"/>
      <c r="O35" s="54"/>
      <c r="P35" s="54"/>
    </row>
    <row r="36" spans="1:16" x14ac:dyDescent="0.45">
      <c r="A36" s="375"/>
      <c r="B36" s="375"/>
      <c r="C36" s="387"/>
      <c r="D36" s="387"/>
      <c r="E36" s="387"/>
      <c r="F36" s="375"/>
      <c r="G36" s="375"/>
      <c r="H36" s="375"/>
      <c r="I36" s="375"/>
      <c r="J36" s="375"/>
      <c r="K36" s="375"/>
      <c r="L36" s="375"/>
      <c r="M36" s="375"/>
      <c r="N36" s="54"/>
      <c r="O36" s="54"/>
      <c r="P36" s="54"/>
    </row>
    <row r="37" spans="1:16" x14ac:dyDescent="0.45">
      <c r="A37" s="375"/>
      <c r="B37" s="384"/>
      <c r="C37" s="387"/>
      <c r="D37" s="387"/>
      <c r="E37" s="387"/>
      <c r="F37" s="375"/>
      <c r="G37" s="375"/>
      <c r="H37" s="375"/>
      <c r="I37" s="375"/>
      <c r="J37" s="375"/>
      <c r="K37" s="375"/>
      <c r="L37" s="375"/>
      <c r="M37" s="375"/>
      <c r="N37" s="54"/>
      <c r="O37" s="54"/>
      <c r="P37" s="54"/>
    </row>
    <row r="38" spans="1:16" x14ac:dyDescent="0.45">
      <c r="A38" s="375"/>
      <c r="B38" s="375"/>
      <c r="C38" s="387"/>
      <c r="D38" s="387"/>
      <c r="E38" s="387"/>
      <c r="F38" s="375"/>
      <c r="G38" s="375"/>
      <c r="H38" s="375"/>
      <c r="I38" s="375"/>
      <c r="J38" s="375"/>
      <c r="K38" s="375"/>
      <c r="L38" s="375"/>
      <c r="M38" s="375"/>
      <c r="N38" s="54"/>
      <c r="O38" s="54"/>
      <c r="P38" s="54"/>
    </row>
    <row r="39" spans="1:16" ht="14.65" thickBot="1" x14ac:dyDescent="0.5">
      <c r="A39" s="392" t="s">
        <v>14</v>
      </c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54"/>
      <c r="O39" s="54"/>
      <c r="P39" s="54"/>
    </row>
    <row r="40" spans="1:16" x14ac:dyDescent="0.45">
      <c r="A40" s="310"/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54"/>
      <c r="O40" s="54"/>
      <c r="P40" s="54"/>
    </row>
    <row r="41" spans="1:16" ht="28.5" x14ac:dyDescent="0.45">
      <c r="A41" s="425"/>
      <c r="B41" s="395" t="s">
        <v>15</v>
      </c>
      <c r="C41" s="396" t="s">
        <v>16</v>
      </c>
      <c r="D41" s="396" t="s">
        <v>17</v>
      </c>
      <c r="E41" s="396" t="s">
        <v>18</v>
      </c>
      <c r="F41" s="396" t="s">
        <v>19</v>
      </c>
      <c r="G41" s="396" t="s">
        <v>20</v>
      </c>
      <c r="H41" s="396" t="s">
        <v>21</v>
      </c>
      <c r="I41" s="396" t="s">
        <v>22</v>
      </c>
      <c r="J41" s="396" t="s">
        <v>23</v>
      </c>
      <c r="K41" s="396" t="s">
        <v>75</v>
      </c>
      <c r="L41" s="396" t="s">
        <v>24</v>
      </c>
      <c r="M41" s="375"/>
      <c r="N41" s="54"/>
      <c r="O41" s="54"/>
      <c r="P41" s="54"/>
    </row>
    <row r="42" spans="1:16" x14ac:dyDescent="0.45">
      <c r="A42" s="397" t="s">
        <v>76</v>
      </c>
      <c r="B42" s="377">
        <v>15722.720601265917</v>
      </c>
      <c r="C42" s="377">
        <v>14641.305664377269</v>
      </c>
      <c r="D42" s="377">
        <v>43517.054935149681</v>
      </c>
      <c r="E42" s="377">
        <v>30282.076518394053</v>
      </c>
      <c r="F42" s="377">
        <v>19280.172195851828</v>
      </c>
      <c r="G42" s="377">
        <v>26996.068260646229</v>
      </c>
      <c r="H42" s="377">
        <v>9441.933343098648</v>
      </c>
      <c r="I42" s="377">
        <v>4689.3846569069965</v>
      </c>
      <c r="J42" s="377">
        <v>8078.4615385358738</v>
      </c>
      <c r="K42" s="377">
        <v>43130.486695053616</v>
      </c>
      <c r="L42" s="426">
        <v>215779.66440928009</v>
      </c>
      <c r="M42" s="375"/>
      <c r="N42" s="54"/>
      <c r="O42" s="54"/>
      <c r="P42" s="54"/>
    </row>
    <row r="43" spans="1:16" x14ac:dyDescent="0.45">
      <c r="A43" s="404" t="s">
        <v>26</v>
      </c>
      <c r="B43" s="387">
        <v>7.2864700407731436E-2</v>
      </c>
      <c r="C43" s="387">
        <v>6.7853037516101042E-2</v>
      </c>
      <c r="D43" s="387">
        <v>0.20167356851848978</v>
      </c>
      <c r="E43" s="387">
        <v>0.14033795353834155</v>
      </c>
      <c r="F43" s="387">
        <v>8.9351201136723471E-2</v>
      </c>
      <c r="G43" s="387">
        <v>0.12510941813977638</v>
      </c>
      <c r="H43" s="387">
        <v>4.3757289960317677E-2</v>
      </c>
      <c r="I43" s="387">
        <v>2.1732282649265515E-2</v>
      </c>
      <c r="J43" s="387">
        <v>3.7438474847247723E-2</v>
      </c>
      <c r="K43" s="387">
        <v>0.19988207328582139</v>
      </c>
      <c r="L43" s="427">
        <v>1</v>
      </c>
      <c r="M43" s="375"/>
      <c r="N43" s="54"/>
      <c r="O43" s="54"/>
      <c r="P43" s="54"/>
    </row>
    <row r="44" spans="1:16" x14ac:dyDescent="0.45">
      <c r="A44" s="375" t="s">
        <v>77</v>
      </c>
      <c r="B44" s="377">
        <v>15721.631566278247</v>
      </c>
      <c r="C44" s="377">
        <v>14641.305664377267</v>
      </c>
      <c r="D44" s="377">
        <v>43517.054935149681</v>
      </c>
      <c r="E44" s="377">
        <v>30280.987483406388</v>
      </c>
      <c r="F44" s="377"/>
      <c r="G44" s="377"/>
      <c r="H44" s="377"/>
      <c r="I44" s="377"/>
      <c r="J44" s="377"/>
      <c r="K44" s="377"/>
      <c r="L44" s="426">
        <v>104160.97964921157</v>
      </c>
      <c r="M44" s="375"/>
      <c r="N44" s="54"/>
      <c r="O44" s="54"/>
      <c r="P44" s="54"/>
    </row>
    <row r="45" spans="1:16" x14ac:dyDescent="0.45">
      <c r="A45" s="375" t="s">
        <v>78</v>
      </c>
      <c r="B45" s="405">
        <v>0.9999307349526021</v>
      </c>
      <c r="C45" s="405">
        <v>1</v>
      </c>
      <c r="D45" s="405">
        <v>1</v>
      </c>
      <c r="E45" s="405">
        <v>0.99996403697787994</v>
      </c>
      <c r="F45" s="405">
        <v>0</v>
      </c>
      <c r="G45" s="405">
        <v>0</v>
      </c>
      <c r="H45" s="405">
        <v>0</v>
      </c>
      <c r="I45" s="405">
        <v>0</v>
      </c>
      <c r="J45" s="405">
        <v>0</v>
      </c>
      <c r="K45" s="405">
        <v>0</v>
      </c>
      <c r="L45" s="428">
        <v>0.48271916602689785</v>
      </c>
      <c r="M45" s="375"/>
      <c r="N45" s="54"/>
      <c r="O45" s="54"/>
      <c r="P45" s="54"/>
    </row>
    <row r="46" spans="1:16" x14ac:dyDescent="0.45">
      <c r="A46" s="399" t="s">
        <v>27</v>
      </c>
      <c r="B46" s="400">
        <v>0</v>
      </c>
      <c r="C46" s="400">
        <v>0</v>
      </c>
      <c r="D46" s="400">
        <v>0</v>
      </c>
      <c r="E46" s="401">
        <v>0</v>
      </c>
      <c r="F46" s="399">
        <v>0</v>
      </c>
      <c r="G46" s="399">
        <v>0</v>
      </c>
      <c r="H46" s="399">
        <v>0</v>
      </c>
      <c r="I46" s="399">
        <v>0</v>
      </c>
      <c r="J46" s="399">
        <v>0</v>
      </c>
      <c r="K46" s="399">
        <v>0</v>
      </c>
      <c r="L46" s="429"/>
      <c r="M46" s="375"/>
      <c r="N46" s="54"/>
      <c r="O46" s="54"/>
      <c r="P46" s="54"/>
    </row>
    <row r="47" spans="1:16" x14ac:dyDescent="0.45">
      <c r="A47" s="375" t="s">
        <v>79</v>
      </c>
      <c r="B47" s="377">
        <v>1.0890349876699952</v>
      </c>
      <c r="C47" s="377"/>
      <c r="D47" s="377"/>
      <c r="E47" s="377">
        <v>1.0890349876699952</v>
      </c>
      <c r="F47" s="377">
        <v>2832.6329202627385</v>
      </c>
      <c r="G47" s="377">
        <v>6664.7491422282837</v>
      </c>
      <c r="H47" s="377">
        <v>9441.933343098648</v>
      </c>
      <c r="I47" s="377">
        <v>4689.3846569069965</v>
      </c>
      <c r="J47" s="377">
        <v>8078.4615385358738</v>
      </c>
      <c r="K47" s="377">
        <v>42983.174845678433</v>
      </c>
      <c r="L47" s="426">
        <v>74692.514516686322</v>
      </c>
      <c r="M47" s="375"/>
      <c r="N47" s="54"/>
      <c r="O47" s="54"/>
      <c r="P47" s="54"/>
    </row>
    <row r="48" spans="1:16" x14ac:dyDescent="0.45">
      <c r="A48" s="402" t="s">
        <v>80</v>
      </c>
      <c r="B48" s="403">
        <v>0</v>
      </c>
      <c r="C48" s="403">
        <v>0</v>
      </c>
      <c r="D48" s="403">
        <v>0</v>
      </c>
      <c r="E48" s="403">
        <v>0</v>
      </c>
      <c r="F48" s="403">
        <v>433.89745800514186</v>
      </c>
      <c r="G48" s="403">
        <v>403.56960933482037</v>
      </c>
      <c r="H48" s="403">
        <v>505.5423517280849</v>
      </c>
      <c r="I48" s="403">
        <v>523.87059820617083</v>
      </c>
      <c r="J48" s="403">
        <v>541.91609436962415</v>
      </c>
      <c r="K48" s="403">
        <v>548.51161159902256</v>
      </c>
      <c r="L48" s="430">
        <v>523.52380219785607</v>
      </c>
      <c r="M48" s="387"/>
      <c r="N48" s="54"/>
      <c r="O48" s="54"/>
      <c r="P48" s="54"/>
    </row>
    <row r="49" spans="1:16" x14ac:dyDescent="0.45">
      <c r="A49" s="431" t="s">
        <v>81</v>
      </c>
      <c r="B49" s="432">
        <v>0</v>
      </c>
      <c r="C49" s="432">
        <v>0</v>
      </c>
      <c r="D49" s="432">
        <v>0</v>
      </c>
      <c r="E49" s="432">
        <v>0</v>
      </c>
      <c r="F49" s="432">
        <v>-2.9097003562300365</v>
      </c>
      <c r="G49" s="432">
        <v>-2.7063229211895323</v>
      </c>
      <c r="H49" s="432">
        <v>-3.3901483720954366</v>
      </c>
      <c r="I49" s="432">
        <v>-3.5130569172430497</v>
      </c>
      <c r="J49" s="432">
        <v>-3.6340693492041285</v>
      </c>
      <c r="K49" s="432">
        <v>-3.6782986445780264</v>
      </c>
      <c r="L49" s="430">
        <v>-3.5107313159969178</v>
      </c>
      <c r="M49" s="433"/>
      <c r="N49" s="54"/>
      <c r="O49" s="54"/>
      <c r="P49" s="54"/>
    </row>
    <row r="50" spans="1:16" x14ac:dyDescent="0.45">
      <c r="A50" s="431" t="s">
        <v>82</v>
      </c>
      <c r="B50" s="422">
        <v>0</v>
      </c>
      <c r="C50" s="422">
        <v>0</v>
      </c>
      <c r="D50" s="422">
        <v>0</v>
      </c>
      <c r="E50" s="422">
        <v>0</v>
      </c>
      <c r="F50" s="422">
        <v>-6.6612927479154926E-3</v>
      </c>
      <c r="G50" s="422">
        <v>-6.6612927479156037E-3</v>
      </c>
      <c r="H50" s="422">
        <v>-6.6612927479150486E-3</v>
      </c>
      <c r="I50" s="422">
        <v>-6.6612927479157147E-3</v>
      </c>
      <c r="J50" s="422">
        <v>-6.6612927479149375E-3</v>
      </c>
      <c r="K50" s="422">
        <v>-6.6612927479164918E-3</v>
      </c>
      <c r="L50" s="434">
        <v>-6.6612927479158257E-3</v>
      </c>
      <c r="M50" s="393"/>
      <c r="N50" s="54"/>
      <c r="O50" s="54"/>
      <c r="P50" s="54"/>
    </row>
    <row r="51" spans="1:16" x14ac:dyDescent="0.45">
      <c r="A51" s="399"/>
      <c r="B51" s="400"/>
      <c r="C51" s="400"/>
      <c r="D51" s="400"/>
      <c r="E51" s="401"/>
      <c r="F51" s="399"/>
      <c r="G51" s="399"/>
      <c r="H51" s="399"/>
      <c r="I51" s="399"/>
      <c r="J51" s="399"/>
      <c r="K51" s="399"/>
      <c r="L51" s="429"/>
      <c r="M51" s="375"/>
      <c r="N51" s="54"/>
      <c r="O51" s="54"/>
      <c r="P51" s="54"/>
    </row>
    <row r="52" spans="1:16" x14ac:dyDescent="0.45">
      <c r="A52" s="375" t="s">
        <v>83</v>
      </c>
      <c r="B52" s="377">
        <v>14766.716651242448</v>
      </c>
      <c r="C52" s="377">
        <v>14180.794324267074</v>
      </c>
      <c r="D52" s="377">
        <v>41539.04575639878</v>
      </c>
      <c r="E52" s="377">
        <v>27825.407585351892</v>
      </c>
      <c r="F52" s="377">
        <v>0</v>
      </c>
      <c r="G52" s="377">
        <v>0</v>
      </c>
      <c r="H52" s="377">
        <v>0</v>
      </c>
      <c r="I52" s="377">
        <v>0</v>
      </c>
      <c r="J52" s="377">
        <v>0</v>
      </c>
      <c r="K52" s="377">
        <v>0</v>
      </c>
      <c r="L52" s="426">
        <v>98311.964317260194</v>
      </c>
      <c r="M52" s="375"/>
      <c r="N52" s="54"/>
      <c r="O52" s="54"/>
      <c r="P52" s="54"/>
    </row>
    <row r="53" spans="1:16" x14ac:dyDescent="0.45">
      <c r="A53" s="402" t="s">
        <v>189</v>
      </c>
      <c r="B53" s="403">
        <v>580.2404871841162</v>
      </c>
      <c r="C53" s="403">
        <v>527.02161832366835</v>
      </c>
      <c r="D53" s="403">
        <v>476.61039665051658</v>
      </c>
      <c r="E53" s="403">
        <v>436.02493663754984</v>
      </c>
      <c r="F53" s="403">
        <v>0</v>
      </c>
      <c r="G53" s="403">
        <v>0</v>
      </c>
      <c r="H53" s="403">
        <v>0</v>
      </c>
      <c r="I53" s="403">
        <v>0</v>
      </c>
      <c r="J53" s="403">
        <v>0</v>
      </c>
      <c r="K53" s="403">
        <v>0</v>
      </c>
      <c r="L53" s="430">
        <v>487.96039245706527</v>
      </c>
      <c r="M53" s="375"/>
      <c r="N53" s="54"/>
      <c r="O53" s="54"/>
      <c r="P53" s="54"/>
    </row>
    <row r="54" spans="1:16" x14ac:dyDescent="0.45">
      <c r="A54" s="402" t="s">
        <v>190</v>
      </c>
      <c r="B54" s="403">
        <v>15.145710452586865</v>
      </c>
      <c r="C54" s="403">
        <v>21.661906902295677</v>
      </c>
      <c r="D54" s="403">
        <v>32.440377499508521</v>
      </c>
      <c r="E54" s="403">
        <v>54.850869712728702</v>
      </c>
      <c r="F54" s="403">
        <v>0</v>
      </c>
      <c r="G54" s="403">
        <v>0</v>
      </c>
      <c r="H54" s="403">
        <v>0</v>
      </c>
      <c r="I54" s="403">
        <v>0</v>
      </c>
      <c r="J54" s="403">
        <v>0</v>
      </c>
      <c r="K54" s="403">
        <v>0</v>
      </c>
      <c r="L54" s="430">
        <v>34.63083680919695</v>
      </c>
      <c r="M54" s="375"/>
      <c r="N54" s="54"/>
      <c r="O54" s="54"/>
      <c r="P54" s="54"/>
    </row>
    <row r="55" spans="1:16" x14ac:dyDescent="0.45">
      <c r="A55" s="402" t="s">
        <v>85</v>
      </c>
      <c r="B55" s="403">
        <v>15.7560513850901</v>
      </c>
      <c r="C55" s="403">
        <v>58.973517856803063</v>
      </c>
      <c r="D55" s="403">
        <v>81.009736093057001</v>
      </c>
      <c r="E55" s="403">
        <v>112.05743874932716</v>
      </c>
      <c r="F55" s="403">
        <v>0</v>
      </c>
      <c r="G55" s="403">
        <v>0</v>
      </c>
      <c r="H55" s="403">
        <v>0</v>
      </c>
      <c r="I55" s="403">
        <v>0</v>
      </c>
      <c r="J55" s="403">
        <v>0</v>
      </c>
      <c r="K55" s="403">
        <v>0</v>
      </c>
      <c r="L55" s="430">
        <v>76.817379924733046</v>
      </c>
      <c r="M55" s="387"/>
      <c r="N55" s="72"/>
      <c r="O55" s="72"/>
      <c r="P55" s="72"/>
    </row>
    <row r="56" spans="1:16" x14ac:dyDescent="0.45">
      <c r="A56" s="431" t="s">
        <v>86</v>
      </c>
      <c r="B56" s="432">
        <v>-15.352936528168431</v>
      </c>
      <c r="C56" s="432">
        <v>-22.202645087822315</v>
      </c>
      <c r="D56" s="432">
        <v>-33.20116977852372</v>
      </c>
      <c r="E56" s="432">
        <v>-55.970150675615031</v>
      </c>
      <c r="F56" s="432">
        <v>0</v>
      </c>
      <c r="G56" s="432">
        <v>0</v>
      </c>
      <c r="H56" s="432">
        <v>0</v>
      </c>
      <c r="I56" s="432">
        <v>0</v>
      </c>
      <c r="J56" s="432">
        <v>0</v>
      </c>
      <c r="K56" s="432">
        <v>0</v>
      </c>
      <c r="L56" s="430">
        <v>-35.37820444168517</v>
      </c>
      <c r="M56" s="433"/>
      <c r="N56" s="72"/>
      <c r="O56" s="72"/>
      <c r="P56" s="72"/>
    </row>
    <row r="57" spans="1:16" x14ac:dyDescent="0.45">
      <c r="A57" s="431" t="s">
        <v>87</v>
      </c>
      <c r="B57" s="422">
        <v>-0.49352092620232968</v>
      </c>
      <c r="C57" s="422">
        <v>-0.27351188184353958</v>
      </c>
      <c r="D57" s="422">
        <v>-0.29070052045515893</v>
      </c>
      <c r="E57" s="422">
        <v>-0.33310095602256329</v>
      </c>
      <c r="F57" s="422">
        <v>0</v>
      </c>
      <c r="G57" s="422">
        <v>0</v>
      </c>
      <c r="H57" s="422">
        <v>0</v>
      </c>
      <c r="I57" s="422">
        <v>0</v>
      </c>
      <c r="J57" s="422">
        <v>0</v>
      </c>
      <c r="K57" s="422">
        <v>0</v>
      </c>
      <c r="L57" s="434">
        <v>-0.31532617474627056</v>
      </c>
      <c r="M57" s="393"/>
      <c r="N57" s="72"/>
      <c r="O57" s="72"/>
      <c r="P57" s="72"/>
    </row>
    <row r="58" spans="1:16" x14ac:dyDescent="0.45">
      <c r="A58" s="431"/>
      <c r="B58" s="422"/>
      <c r="C58" s="422"/>
      <c r="D58" s="422"/>
      <c r="E58" s="422"/>
      <c r="F58" s="422"/>
      <c r="G58" s="422"/>
      <c r="H58" s="422"/>
      <c r="I58" s="422"/>
      <c r="J58" s="422"/>
      <c r="K58" s="422"/>
      <c r="L58" s="434"/>
      <c r="M58" s="393"/>
      <c r="N58" s="54"/>
      <c r="O58" s="54"/>
      <c r="P58" s="54"/>
    </row>
    <row r="59" spans="1:16" x14ac:dyDescent="0.45">
      <c r="A59" s="375" t="s">
        <v>88</v>
      </c>
      <c r="B59" s="377">
        <v>954.91491503580482</v>
      </c>
      <c r="C59" s="377">
        <v>460.51134011019411</v>
      </c>
      <c r="D59" s="377">
        <v>1978.0091787509464</v>
      </c>
      <c r="E59" s="377">
        <v>2455.5798980544932</v>
      </c>
      <c r="F59" s="377">
        <v>0</v>
      </c>
      <c r="G59" s="377">
        <v>0</v>
      </c>
      <c r="H59" s="377">
        <v>0</v>
      </c>
      <c r="I59" s="377">
        <v>0</v>
      </c>
      <c r="J59" s="377">
        <v>0</v>
      </c>
      <c r="K59" s="377">
        <v>0</v>
      </c>
      <c r="L59" s="426">
        <v>5849.0153319514384</v>
      </c>
      <c r="M59" s="375"/>
      <c r="N59" s="54"/>
      <c r="O59" s="54"/>
      <c r="P59" s="54"/>
    </row>
    <row r="60" spans="1:16" x14ac:dyDescent="0.45">
      <c r="A60" s="402" t="s">
        <v>89</v>
      </c>
      <c r="B60" s="403">
        <v>295.24311337232865</v>
      </c>
      <c r="C60" s="403">
        <v>28.905804246162816</v>
      </c>
      <c r="D60" s="403">
        <v>43.874673514755827</v>
      </c>
      <c r="E60" s="403">
        <v>73.419554498250307</v>
      </c>
      <c r="F60" s="403">
        <v>0</v>
      </c>
      <c r="G60" s="403">
        <v>0</v>
      </c>
      <c r="H60" s="403">
        <v>0</v>
      </c>
      <c r="I60" s="403">
        <v>0</v>
      </c>
      <c r="J60" s="403">
        <v>0</v>
      </c>
      <c r="K60" s="403">
        <v>0</v>
      </c>
      <c r="L60" s="430">
        <v>96.138505429512463</v>
      </c>
      <c r="M60" s="384"/>
      <c r="N60" s="54"/>
      <c r="O60" s="54"/>
      <c r="P60" s="54"/>
    </row>
    <row r="61" spans="1:16" x14ac:dyDescent="0.45">
      <c r="A61" s="402" t="s">
        <v>90</v>
      </c>
      <c r="B61" s="403">
        <v>345.33835009754813</v>
      </c>
      <c r="C61" s="403">
        <v>504.80289135187172</v>
      </c>
      <c r="D61" s="403">
        <v>448.84411405988476</v>
      </c>
      <c r="E61" s="403">
        <v>385.51850305240657</v>
      </c>
      <c r="F61" s="403">
        <v>0</v>
      </c>
      <c r="G61" s="403">
        <v>0</v>
      </c>
      <c r="H61" s="403">
        <v>0</v>
      </c>
      <c r="I61" s="403">
        <v>0</v>
      </c>
      <c r="J61" s="403">
        <v>0</v>
      </c>
      <c r="K61" s="403">
        <v>0</v>
      </c>
      <c r="L61" s="430">
        <v>409.76563149008916</v>
      </c>
      <c r="M61" s="384"/>
      <c r="N61" s="72"/>
      <c r="O61" s="72"/>
      <c r="P61" s="72"/>
    </row>
    <row r="62" spans="1:16" x14ac:dyDescent="0.45">
      <c r="A62" s="431" t="s">
        <v>91</v>
      </c>
      <c r="B62" s="432">
        <v>-299.53882904907454</v>
      </c>
      <c r="C62" s="432">
        <v>-32.484835081799567</v>
      </c>
      <c r="D62" s="432">
        <v>-47.178827538424358</v>
      </c>
      <c r="E62" s="432">
        <v>-76.497176191823257</v>
      </c>
      <c r="F62" s="432">
        <v>0</v>
      </c>
      <c r="G62" s="432">
        <v>0</v>
      </c>
      <c r="H62" s="432">
        <v>0</v>
      </c>
      <c r="I62" s="432">
        <v>0</v>
      </c>
      <c r="J62" s="432">
        <v>0</v>
      </c>
      <c r="K62" s="432">
        <v>0</v>
      </c>
      <c r="L62" s="430">
        <v>-99.531079919764224</v>
      </c>
      <c r="M62" s="393"/>
      <c r="N62" s="72"/>
      <c r="O62" s="72"/>
      <c r="P62" s="72"/>
    </row>
    <row r="63" spans="1:16" x14ac:dyDescent="0.45">
      <c r="A63" s="431" t="s">
        <v>92</v>
      </c>
      <c r="B63" s="422">
        <v>-0.46448973344887068</v>
      </c>
      <c r="C63" s="422">
        <v>-6.0460780106447842E-2</v>
      </c>
      <c r="D63" s="422">
        <v>-9.5114204569656469E-2</v>
      </c>
      <c r="E63" s="422">
        <v>-0.16557268427980243</v>
      </c>
      <c r="F63" s="422">
        <v>0</v>
      </c>
      <c r="G63" s="422">
        <v>0</v>
      </c>
      <c r="H63" s="422">
        <v>0</v>
      </c>
      <c r="I63" s="422">
        <v>0</v>
      </c>
      <c r="J63" s="422">
        <v>0</v>
      </c>
      <c r="K63" s="422">
        <v>0</v>
      </c>
      <c r="L63" s="434">
        <v>-0.19542847556238618</v>
      </c>
      <c r="M63" s="393"/>
      <c r="N63" s="54"/>
      <c r="O63" s="54"/>
      <c r="P63" s="54"/>
    </row>
    <row r="64" spans="1:16" x14ac:dyDescent="0.45">
      <c r="A64" s="375"/>
      <c r="B64" s="375"/>
      <c r="C64" s="375"/>
      <c r="D64" s="375"/>
      <c r="E64" s="375"/>
      <c r="F64" s="375"/>
      <c r="G64" s="375"/>
      <c r="H64" s="375"/>
      <c r="I64" s="375"/>
      <c r="J64" s="375"/>
      <c r="K64" s="375"/>
      <c r="L64" s="375"/>
      <c r="M64" s="384"/>
      <c r="N64" s="54"/>
      <c r="O64" s="54"/>
      <c r="P64" s="54"/>
    </row>
    <row r="65" spans="1:16" ht="28.5" x14ac:dyDescent="0.45">
      <c r="A65" s="394" t="s">
        <v>93</v>
      </c>
      <c r="B65" s="395" t="s">
        <v>15</v>
      </c>
      <c r="C65" s="396" t="s">
        <v>16</v>
      </c>
      <c r="D65" s="396" t="s">
        <v>17</v>
      </c>
      <c r="E65" s="396" t="s">
        <v>18</v>
      </c>
      <c r="F65" s="396" t="s">
        <v>19</v>
      </c>
      <c r="G65" s="396" t="s">
        <v>20</v>
      </c>
      <c r="H65" s="396" t="s">
        <v>21</v>
      </c>
      <c r="I65" s="396" t="s">
        <v>22</v>
      </c>
      <c r="J65" s="396" t="s">
        <v>23</v>
      </c>
      <c r="K65" s="396" t="s">
        <v>75</v>
      </c>
      <c r="L65" s="396" t="s">
        <v>24</v>
      </c>
      <c r="M65" s="375"/>
      <c r="N65" s="54"/>
      <c r="O65" s="54"/>
      <c r="P65" s="54"/>
    </row>
    <row r="66" spans="1:16" x14ac:dyDescent="0.45">
      <c r="A66" s="375" t="s">
        <v>94</v>
      </c>
      <c r="B66" s="377">
        <v>2119.0536518397707</v>
      </c>
      <c r="C66" s="377">
        <v>369.54768136962701</v>
      </c>
      <c r="D66" s="377">
        <v>1380.4195835186915</v>
      </c>
      <c r="E66" s="377">
        <v>2128.0032980136953</v>
      </c>
      <c r="F66" s="377">
        <v>0</v>
      </c>
      <c r="G66" s="377">
        <v>0</v>
      </c>
      <c r="H66" s="377">
        <v>0</v>
      </c>
      <c r="I66" s="377">
        <v>0</v>
      </c>
      <c r="J66" s="377">
        <v>0</v>
      </c>
      <c r="K66" s="377">
        <v>0</v>
      </c>
      <c r="L66" s="426">
        <v>5997.0242147417848</v>
      </c>
      <c r="M66" s="375"/>
      <c r="N66" s="54"/>
      <c r="O66" s="54"/>
      <c r="P66" s="54"/>
    </row>
    <row r="67" spans="1:16" x14ac:dyDescent="0.45">
      <c r="A67" s="375" t="s">
        <v>95</v>
      </c>
      <c r="B67" s="398">
        <v>3.5549461542817164E-2</v>
      </c>
      <c r="C67" s="398">
        <v>3.7511853826355253E-2</v>
      </c>
      <c r="D67" s="398">
        <v>4.599411197401046E-2</v>
      </c>
      <c r="E67" s="388">
        <v>7.1915527906789359E-2</v>
      </c>
      <c r="F67" s="388">
        <v>0</v>
      </c>
      <c r="G67" s="388">
        <v>0</v>
      </c>
      <c r="H67" s="388">
        <v>0</v>
      </c>
      <c r="I67" s="388">
        <v>0</v>
      </c>
      <c r="J67" s="388">
        <v>0</v>
      </c>
      <c r="K67" s="388">
        <v>0</v>
      </c>
      <c r="L67" s="428">
        <v>2.1516599609007103E-2</v>
      </c>
      <c r="M67" s="375"/>
      <c r="N67" s="54"/>
      <c r="O67" s="54"/>
      <c r="P67" s="54"/>
    </row>
    <row r="68" spans="1:16" x14ac:dyDescent="0.45">
      <c r="A68" s="399" t="s">
        <v>27</v>
      </c>
      <c r="B68" s="435">
        <v>0</v>
      </c>
      <c r="C68" s="435">
        <v>0</v>
      </c>
      <c r="D68" s="435">
        <v>0</v>
      </c>
      <c r="E68" s="406">
        <v>0</v>
      </c>
      <c r="F68" s="406">
        <v>0</v>
      </c>
      <c r="G68" s="406">
        <v>0</v>
      </c>
      <c r="H68" s="399">
        <v>0</v>
      </c>
      <c r="I68" s="399">
        <v>0</v>
      </c>
      <c r="J68" s="399">
        <v>0</v>
      </c>
      <c r="K68" s="399">
        <v>0</v>
      </c>
      <c r="L68" s="429"/>
      <c r="M68" s="375"/>
      <c r="N68" s="54"/>
      <c r="O68" s="54"/>
      <c r="P68" s="54"/>
    </row>
    <row r="69" spans="1:16" x14ac:dyDescent="0.45">
      <c r="A69" s="375" t="s">
        <v>96</v>
      </c>
      <c r="B69" s="377">
        <v>111.11411381567856</v>
      </c>
      <c r="C69" s="377">
        <v>8.8783441200103113</v>
      </c>
      <c r="D69" s="377">
        <v>61.910398586704687</v>
      </c>
      <c r="E69" s="377">
        <v>133.34072143498202</v>
      </c>
      <c r="F69" s="377">
        <v>0</v>
      </c>
      <c r="G69" s="377">
        <v>0</v>
      </c>
      <c r="H69" s="377">
        <v>0</v>
      </c>
      <c r="I69" s="377">
        <v>0</v>
      </c>
      <c r="J69" s="377">
        <v>0</v>
      </c>
      <c r="K69" s="377">
        <v>0</v>
      </c>
      <c r="L69" s="426">
        <v>315.24357795737558</v>
      </c>
      <c r="M69" s="375"/>
      <c r="N69" s="54"/>
      <c r="O69" s="54"/>
      <c r="P69" s="54"/>
    </row>
    <row r="70" spans="1:16" x14ac:dyDescent="0.45">
      <c r="A70" s="375" t="s">
        <v>97</v>
      </c>
      <c r="B70" s="388">
        <v>0.18530085496962678</v>
      </c>
      <c r="C70" s="388">
        <v>2.5805426843641097E-2</v>
      </c>
      <c r="D70" s="388">
        <v>4.1689533959892382E-2</v>
      </c>
      <c r="E70" s="388">
        <v>7.3415370853610856E-2</v>
      </c>
      <c r="F70" s="388">
        <v>0</v>
      </c>
      <c r="G70" s="388">
        <v>0</v>
      </c>
      <c r="H70" s="388">
        <v>0</v>
      </c>
      <c r="I70" s="388">
        <v>0</v>
      </c>
      <c r="J70" s="388">
        <v>0</v>
      </c>
      <c r="K70" s="388">
        <v>0</v>
      </c>
      <c r="L70" s="436">
        <v>1.1417318386055928E-2</v>
      </c>
      <c r="M70" s="375"/>
      <c r="N70" s="54"/>
      <c r="O70" s="54"/>
      <c r="P70" s="54"/>
    </row>
    <row r="71" spans="1:16" ht="14.65" thickBot="1" x14ac:dyDescent="0.5">
      <c r="A71" s="327"/>
      <c r="B71" s="327"/>
      <c r="C71" s="327"/>
      <c r="D71" s="327"/>
      <c r="E71" s="327"/>
      <c r="F71" s="327"/>
      <c r="G71" s="310"/>
      <c r="H71" s="310"/>
      <c r="I71" s="310"/>
      <c r="J71" s="310"/>
      <c r="K71" s="310"/>
      <c r="L71" s="310"/>
      <c r="M71" s="310"/>
      <c r="N71" s="54"/>
      <c r="O71" s="54"/>
      <c r="P71" s="54"/>
    </row>
    <row r="72" spans="1:16" ht="14.65" thickBot="1" x14ac:dyDescent="0.5">
      <c r="A72" s="392" t="s">
        <v>40</v>
      </c>
      <c r="B72" s="392"/>
      <c r="C72" s="392"/>
      <c r="D72" s="392"/>
      <c r="E72" s="392"/>
      <c r="F72" s="392"/>
      <c r="G72" s="375"/>
      <c r="H72" s="375"/>
      <c r="I72" s="375"/>
      <c r="J72" s="375"/>
      <c r="K72" s="375"/>
      <c r="L72" s="375"/>
      <c r="M72" s="375"/>
      <c r="N72" s="54"/>
      <c r="O72" s="54"/>
      <c r="P72" s="54"/>
    </row>
    <row r="73" spans="1:16" x14ac:dyDescent="0.45">
      <c r="A73" s="360"/>
      <c r="B73" s="330"/>
      <c r="C73" s="331"/>
      <c r="D73" s="331"/>
      <c r="E73" s="331"/>
      <c r="F73" s="331"/>
      <c r="G73" s="310"/>
      <c r="H73" s="310"/>
      <c r="I73" s="310"/>
      <c r="J73" s="310"/>
      <c r="K73" s="310"/>
      <c r="L73" s="310"/>
      <c r="M73" s="310"/>
      <c r="N73" s="54"/>
      <c r="O73" s="54"/>
      <c r="P73" s="54"/>
    </row>
    <row r="74" spans="1:16" x14ac:dyDescent="0.45">
      <c r="A74" s="425"/>
      <c r="B74" s="395" t="s">
        <v>41</v>
      </c>
      <c r="C74" s="396" t="s">
        <v>42</v>
      </c>
      <c r="D74" s="396" t="s">
        <v>43</v>
      </c>
      <c r="E74" s="396" t="s">
        <v>98</v>
      </c>
      <c r="F74" s="396" t="s">
        <v>24</v>
      </c>
      <c r="G74" s="375"/>
      <c r="H74" s="375"/>
      <c r="I74" s="375"/>
      <c r="J74" s="375"/>
      <c r="K74" s="375"/>
      <c r="L74" s="375"/>
      <c r="M74" s="375"/>
      <c r="N74" s="54"/>
      <c r="O74" s="54"/>
      <c r="P74" s="54"/>
    </row>
    <row r="75" spans="1:16" x14ac:dyDescent="0.45">
      <c r="A75" s="397" t="s">
        <v>76</v>
      </c>
      <c r="B75" s="377">
        <v>15320.324541327242</v>
      </c>
      <c r="C75" s="377">
        <v>51848.837453416825</v>
      </c>
      <c r="D75" s="377">
        <v>77558.652081997134</v>
      </c>
      <c r="E75" s="377">
        <v>71051.850332537535</v>
      </c>
      <c r="F75" s="426">
        <v>215779.66440927872</v>
      </c>
      <c r="G75" s="375"/>
      <c r="H75" s="375"/>
      <c r="I75" s="375"/>
      <c r="J75" s="375"/>
      <c r="K75" s="375"/>
      <c r="L75" s="375"/>
      <c r="M75" s="375"/>
      <c r="N75" s="54"/>
      <c r="O75" s="54"/>
      <c r="P75" s="54"/>
    </row>
    <row r="76" spans="1:16" x14ac:dyDescent="0.45">
      <c r="A76" s="404" t="s">
        <v>26</v>
      </c>
      <c r="B76" s="387">
        <v>7.0999853407249708E-2</v>
      </c>
      <c r="C76" s="387">
        <v>0.24028602322349984</v>
      </c>
      <c r="D76" s="387">
        <v>0.35943448282908391</v>
      </c>
      <c r="E76" s="387">
        <v>0.32927964053997544</v>
      </c>
      <c r="F76" s="427">
        <v>1</v>
      </c>
      <c r="G76" s="375"/>
      <c r="H76" s="375"/>
      <c r="I76" s="375"/>
      <c r="J76" s="375"/>
      <c r="K76" s="375"/>
      <c r="L76" s="375"/>
      <c r="M76" s="375"/>
      <c r="N76" s="54"/>
      <c r="O76" s="54"/>
      <c r="P76" s="54"/>
    </row>
    <row r="77" spans="1:16" x14ac:dyDescent="0.45">
      <c r="A77" s="375" t="s">
        <v>77</v>
      </c>
      <c r="B77" s="377">
        <v>476.80581360912021</v>
      </c>
      <c r="C77" s="377">
        <v>29578.062564529992</v>
      </c>
      <c r="D77" s="377">
        <v>38980.328598089371</v>
      </c>
      <c r="E77" s="377">
        <v>35125.782672983019</v>
      </c>
      <c r="F77" s="426">
        <v>104160.97964921151</v>
      </c>
      <c r="G77" s="375"/>
      <c r="H77" s="375"/>
      <c r="I77" s="375"/>
      <c r="J77" s="375"/>
      <c r="K77" s="375"/>
      <c r="L77" s="310"/>
      <c r="M77" s="310"/>
      <c r="N77" s="54"/>
      <c r="O77" s="54"/>
      <c r="P77" s="54"/>
    </row>
    <row r="78" spans="1:16" x14ac:dyDescent="0.45">
      <c r="A78" s="375" t="s">
        <v>78</v>
      </c>
      <c r="B78" s="405">
        <v>3.1122435580454959E-2</v>
      </c>
      <c r="C78" s="405">
        <v>0.57046722775808023</v>
      </c>
      <c r="D78" s="405">
        <v>0.50259162004102753</v>
      </c>
      <c r="E78" s="405">
        <v>0.49436830298700352</v>
      </c>
      <c r="F78" s="428">
        <v>0.48271916602690063</v>
      </c>
      <c r="G78" s="387"/>
      <c r="H78" s="387"/>
      <c r="I78" s="387"/>
      <c r="J78" s="388"/>
      <c r="K78" s="388"/>
      <c r="L78" s="310"/>
      <c r="M78" s="310"/>
      <c r="N78" s="54"/>
      <c r="O78" s="54"/>
      <c r="P78" s="54"/>
    </row>
    <row r="79" spans="1:16" x14ac:dyDescent="0.45">
      <c r="A79" s="375" t="s">
        <v>79</v>
      </c>
      <c r="B79" s="377">
        <v>12256.996721246534</v>
      </c>
      <c r="C79" s="377">
        <v>16443.392196161807</v>
      </c>
      <c r="D79" s="377">
        <v>25950.614721187383</v>
      </c>
      <c r="E79" s="377">
        <v>20041.510878090245</v>
      </c>
      <c r="F79" s="437">
        <v>74692.514516685973</v>
      </c>
      <c r="G79" s="387"/>
      <c r="H79" s="387"/>
      <c r="I79" s="387"/>
      <c r="J79" s="388"/>
      <c r="K79" s="388"/>
      <c r="L79" s="310"/>
      <c r="M79" s="310"/>
      <c r="N79" s="54"/>
      <c r="O79" s="54"/>
      <c r="P79" s="54"/>
    </row>
    <row r="80" spans="1:16" x14ac:dyDescent="0.45">
      <c r="A80" s="399" t="s">
        <v>27</v>
      </c>
      <c r="B80" s="399">
        <v>0</v>
      </c>
      <c r="C80" s="399">
        <v>0</v>
      </c>
      <c r="D80" s="399">
        <v>0</v>
      </c>
      <c r="E80" s="399">
        <v>0</v>
      </c>
      <c r="F80" s="429"/>
      <c r="G80" s="375"/>
      <c r="H80" s="375"/>
      <c r="I80" s="375"/>
      <c r="J80" s="375"/>
      <c r="K80" s="375"/>
      <c r="L80" s="310"/>
      <c r="M80" s="310"/>
      <c r="N80" s="54"/>
      <c r="O80" s="54"/>
      <c r="P80" s="54"/>
    </row>
    <row r="81" spans="1:16" x14ac:dyDescent="0.45">
      <c r="A81" s="375" t="s">
        <v>83</v>
      </c>
      <c r="B81" s="377">
        <v>142.51949096086136</v>
      </c>
      <c r="C81" s="377">
        <v>27113.317633045339</v>
      </c>
      <c r="D81" s="377">
        <v>36901.42967471436</v>
      </c>
      <c r="E81" s="377">
        <v>34154.697518539564</v>
      </c>
      <c r="F81" s="426">
        <v>98311.964317260135</v>
      </c>
      <c r="G81" s="375"/>
      <c r="H81" s="375"/>
      <c r="I81" s="375"/>
      <c r="J81" s="375"/>
      <c r="K81" s="375"/>
      <c r="L81" s="310"/>
      <c r="M81" s="310"/>
      <c r="N81" s="54"/>
      <c r="O81" s="54"/>
      <c r="P81" s="54"/>
    </row>
    <row r="82" spans="1:16" x14ac:dyDescent="0.45">
      <c r="A82" s="402" t="s">
        <v>189</v>
      </c>
      <c r="B82" s="403">
        <v>213.20461736218158</v>
      </c>
      <c r="C82" s="403">
        <v>252.51148821691385</v>
      </c>
      <c r="D82" s="403">
        <v>394.84985458866015</v>
      </c>
      <c r="E82" s="403">
        <v>776.61383288045249</v>
      </c>
      <c r="F82" s="430">
        <v>487.96039245706532</v>
      </c>
      <c r="G82" s="375"/>
      <c r="H82" s="375"/>
      <c r="I82" s="375"/>
      <c r="J82" s="375"/>
      <c r="K82" s="375"/>
      <c r="L82" s="310"/>
      <c r="M82" s="310"/>
      <c r="N82" s="54"/>
      <c r="O82" s="54"/>
      <c r="P82" s="54"/>
    </row>
    <row r="83" spans="1:16" x14ac:dyDescent="0.45">
      <c r="A83" s="402" t="s">
        <v>190</v>
      </c>
      <c r="B83" s="403">
        <v>34.430379275770264</v>
      </c>
      <c r="C83" s="403">
        <v>38.374595291692735</v>
      </c>
      <c r="D83" s="403">
        <v>31.661017103071075</v>
      </c>
      <c r="E83" s="403">
        <v>34.868386834521829</v>
      </c>
      <c r="F83" s="430">
        <v>34.63083680919695</v>
      </c>
      <c r="G83" s="375"/>
      <c r="H83" s="375"/>
      <c r="I83" s="375"/>
      <c r="J83" s="375"/>
      <c r="K83" s="375"/>
      <c r="L83" s="328"/>
      <c r="M83" s="328"/>
      <c r="N83" s="72"/>
      <c r="O83" s="72"/>
      <c r="P83" s="72"/>
    </row>
    <row r="84" spans="1:16" x14ac:dyDescent="0.45">
      <c r="A84" s="402" t="s">
        <v>85</v>
      </c>
      <c r="B84" s="403">
        <v>88.987596878553603</v>
      </c>
      <c r="C84" s="403">
        <v>61.817536617152506</v>
      </c>
      <c r="D84" s="403">
        <v>81.19499027292882</v>
      </c>
      <c r="E84" s="403">
        <v>83.944392025478976</v>
      </c>
      <c r="F84" s="430">
        <v>76.817379924733018</v>
      </c>
      <c r="G84" s="375"/>
      <c r="H84" s="375"/>
      <c r="I84" s="375"/>
      <c r="J84" s="375"/>
      <c r="K84" s="375"/>
      <c r="L84" s="328"/>
      <c r="M84" s="328"/>
      <c r="N84" s="72"/>
      <c r="O84" s="72"/>
      <c r="P84" s="72"/>
    </row>
    <row r="85" spans="1:16" x14ac:dyDescent="0.45">
      <c r="A85" s="431" t="s">
        <v>86</v>
      </c>
      <c r="B85" s="432">
        <v>-35.258015673624421</v>
      </c>
      <c r="C85" s="432">
        <v>-39.04648003433897</v>
      </c>
      <c r="D85" s="432">
        <v>-32.417825327701948</v>
      </c>
      <c r="E85" s="432">
        <v>-35.665140949106956</v>
      </c>
      <c r="F85" s="438">
        <v>-35.378204441685163</v>
      </c>
      <c r="G85" s="393"/>
      <c r="H85" s="393"/>
      <c r="I85" s="393"/>
      <c r="J85" s="393"/>
      <c r="K85" s="393"/>
      <c r="L85" s="328"/>
      <c r="M85" s="328"/>
      <c r="N85" s="72"/>
      <c r="O85" s="72"/>
      <c r="P85" s="72"/>
    </row>
    <row r="86" spans="1:16" x14ac:dyDescent="0.45">
      <c r="A86" s="431" t="s">
        <v>87</v>
      </c>
      <c r="B86" s="422">
        <v>-0.28377674631220884</v>
      </c>
      <c r="C86" s="422">
        <v>-0.38712001891867487</v>
      </c>
      <c r="D86" s="422">
        <v>-0.28533599098235907</v>
      </c>
      <c r="E86" s="422">
        <v>-0.2981797525844776</v>
      </c>
      <c r="F86" s="434">
        <v>-0.315326174746271</v>
      </c>
      <c r="G86" s="393"/>
      <c r="H86" s="393"/>
      <c r="I86" s="393"/>
      <c r="J86" s="393"/>
      <c r="K86" s="393"/>
      <c r="L86" s="310"/>
      <c r="M86" s="310"/>
      <c r="N86" s="54"/>
      <c r="O86" s="54"/>
      <c r="P86" s="54"/>
    </row>
    <row r="87" spans="1:16" x14ac:dyDescent="0.45">
      <c r="A87" s="431"/>
      <c r="B87" s="422"/>
      <c r="C87" s="422"/>
      <c r="D87" s="422"/>
      <c r="E87" s="422"/>
      <c r="F87" s="434"/>
      <c r="G87" s="393"/>
      <c r="H87" s="393"/>
      <c r="I87" s="393"/>
      <c r="J87" s="393"/>
      <c r="K87" s="393"/>
      <c r="L87" s="310"/>
      <c r="M87" s="310"/>
      <c r="N87" s="54"/>
      <c r="O87" s="54"/>
      <c r="P87" s="54"/>
    </row>
    <row r="88" spans="1:16" x14ac:dyDescent="0.45">
      <c r="A88" s="375" t="s">
        <v>88</v>
      </c>
      <c r="B88" s="377">
        <v>334.28632264825887</v>
      </c>
      <c r="C88" s="377">
        <v>2464.7449314846695</v>
      </c>
      <c r="D88" s="377">
        <v>2078.8989233750158</v>
      </c>
      <c r="E88" s="377">
        <v>971.08515444349359</v>
      </c>
      <c r="F88" s="426">
        <v>5849.0153319514375</v>
      </c>
      <c r="G88" s="375"/>
      <c r="H88" s="375"/>
      <c r="I88" s="375"/>
      <c r="J88" s="375"/>
      <c r="K88" s="375"/>
      <c r="L88" s="310"/>
      <c r="M88" s="310"/>
      <c r="N88" s="54"/>
      <c r="O88" s="54"/>
      <c r="P88" s="54"/>
    </row>
    <row r="89" spans="1:16" x14ac:dyDescent="0.45">
      <c r="A89" s="402" t="s">
        <v>89</v>
      </c>
      <c r="B89" s="403">
        <v>185.14446271366276</v>
      </c>
      <c r="C89" s="403">
        <v>78.241426432915645</v>
      </c>
      <c r="D89" s="403">
        <v>76.607974128179393</v>
      </c>
      <c r="E89" s="403">
        <v>152.73525272271547</v>
      </c>
      <c r="F89" s="430">
        <v>96.138505429512463</v>
      </c>
      <c r="G89" s="375"/>
      <c r="H89" s="375"/>
      <c r="I89" s="375"/>
      <c r="J89" s="375"/>
      <c r="K89" s="375"/>
      <c r="L89" s="328"/>
      <c r="M89" s="328"/>
      <c r="N89" s="72"/>
      <c r="O89" s="72"/>
      <c r="P89" s="72"/>
    </row>
    <row r="90" spans="1:16" x14ac:dyDescent="0.45">
      <c r="A90" s="402" t="s">
        <v>90</v>
      </c>
      <c r="B90" s="403">
        <v>404.02708898348635</v>
      </c>
      <c r="C90" s="403">
        <v>273.55890172186207</v>
      </c>
      <c r="D90" s="403">
        <v>418.60604593220387</v>
      </c>
      <c r="E90" s="403">
        <v>738.52653734420971</v>
      </c>
      <c r="F90" s="430">
        <v>409.76563149008916</v>
      </c>
      <c r="G90" s="375"/>
      <c r="H90" s="375"/>
      <c r="I90" s="375"/>
      <c r="J90" s="375"/>
      <c r="K90" s="375"/>
      <c r="L90" s="328"/>
      <c r="M90" s="328"/>
      <c r="N90" s="72"/>
      <c r="O90" s="72"/>
      <c r="P90" s="72"/>
    </row>
    <row r="91" spans="1:16" x14ac:dyDescent="0.45">
      <c r="A91" s="431" t="s">
        <v>91</v>
      </c>
      <c r="B91" s="432">
        <v>-189.09542541746734</v>
      </c>
      <c r="C91" s="432">
        <v>-80.600586463168113</v>
      </c>
      <c r="D91" s="432">
        <v>-79.928861088901982</v>
      </c>
      <c r="E91" s="432">
        <v>-158.712021427411</v>
      </c>
      <c r="F91" s="438">
        <v>-99.531079919764224</v>
      </c>
      <c r="G91" s="432"/>
      <c r="H91" s="432"/>
      <c r="I91" s="432"/>
      <c r="J91" s="432"/>
      <c r="K91" s="432"/>
      <c r="L91" s="310"/>
      <c r="M91" s="310"/>
      <c r="N91" s="54"/>
      <c r="O91" s="54"/>
      <c r="P91" s="54"/>
    </row>
    <row r="92" spans="1:16" x14ac:dyDescent="0.45">
      <c r="A92" s="431" t="s">
        <v>92</v>
      </c>
      <c r="B92" s="422">
        <v>-0.31881343369413528</v>
      </c>
      <c r="C92" s="422">
        <v>-0.2275827392800458</v>
      </c>
      <c r="D92" s="422">
        <v>-0.16032751160094405</v>
      </c>
      <c r="E92" s="422">
        <v>-0.17688943467242269</v>
      </c>
      <c r="F92" s="434">
        <v>-0.19542847556238641</v>
      </c>
      <c r="G92" s="422"/>
      <c r="H92" s="422"/>
      <c r="I92" s="422"/>
      <c r="J92" s="422"/>
      <c r="K92" s="422"/>
      <c r="L92" s="310"/>
      <c r="M92" s="310"/>
      <c r="N92" s="54"/>
      <c r="O92" s="54"/>
      <c r="P92" s="54"/>
    </row>
    <row r="93" spans="1:16" x14ac:dyDescent="0.45">
      <c r="A93" s="375"/>
      <c r="B93" s="385"/>
      <c r="C93" s="385"/>
      <c r="D93" s="385"/>
      <c r="E93" s="381"/>
      <c r="F93" s="375"/>
      <c r="G93" s="375"/>
      <c r="H93" s="375"/>
      <c r="I93" s="375"/>
      <c r="J93" s="375"/>
      <c r="K93" s="375"/>
      <c r="L93" s="310"/>
      <c r="M93" s="310"/>
      <c r="N93" s="54"/>
      <c r="O93" s="54"/>
      <c r="P93" s="54"/>
    </row>
    <row r="94" spans="1:16" x14ac:dyDescent="0.45">
      <c r="A94" s="394" t="s">
        <v>93</v>
      </c>
      <c r="B94" s="395" t="s">
        <v>41</v>
      </c>
      <c r="C94" s="396" t="s">
        <v>42</v>
      </c>
      <c r="D94" s="396" t="s">
        <v>43</v>
      </c>
      <c r="E94" s="396" t="s">
        <v>98</v>
      </c>
      <c r="F94" s="396" t="s">
        <v>24</v>
      </c>
      <c r="G94" s="375"/>
      <c r="H94" s="375"/>
      <c r="I94" s="375"/>
      <c r="J94" s="375"/>
      <c r="K94" s="375"/>
      <c r="L94" s="310"/>
      <c r="M94" s="310"/>
      <c r="N94" s="54"/>
      <c r="O94" s="54"/>
      <c r="P94" s="54"/>
    </row>
    <row r="95" spans="1:16" x14ac:dyDescent="0.45">
      <c r="A95" s="375" t="s">
        <v>94</v>
      </c>
      <c r="B95" s="377">
        <v>48.602586588336962</v>
      </c>
      <c r="C95" s="377">
        <v>1057.7614703427291</v>
      </c>
      <c r="D95" s="377">
        <v>2237.7023548254406</v>
      </c>
      <c r="E95" s="377">
        <v>2652.9578029852846</v>
      </c>
      <c r="F95" s="426">
        <v>5997.0242147417912</v>
      </c>
      <c r="G95" s="375"/>
      <c r="H95" s="375"/>
      <c r="I95" s="375"/>
      <c r="J95" s="375"/>
      <c r="K95" s="375"/>
      <c r="L95" s="310"/>
      <c r="M95" s="310"/>
      <c r="N95" s="54"/>
      <c r="O95" s="54"/>
      <c r="P95" s="54"/>
    </row>
    <row r="96" spans="1:16" x14ac:dyDescent="0.45">
      <c r="A96" s="375" t="s">
        <v>95</v>
      </c>
      <c r="B96" s="388">
        <v>2.2779042766928699E-3</v>
      </c>
      <c r="C96" s="388">
        <v>1.0091750057171403E-2</v>
      </c>
      <c r="D96" s="388">
        <v>2.0542489717794432E-2</v>
      </c>
      <c r="E96" s="388">
        <v>6.0799234495084523E-2</v>
      </c>
      <c r="F96" s="428">
        <v>2.1516599609007123E-2</v>
      </c>
      <c r="G96" s="375"/>
      <c r="H96" s="375"/>
      <c r="I96" s="375"/>
      <c r="J96" s="375"/>
      <c r="K96" s="375"/>
      <c r="L96" s="310"/>
      <c r="M96" s="310"/>
      <c r="N96" s="54"/>
      <c r="O96" s="54"/>
      <c r="P96" s="54"/>
    </row>
    <row r="97" spans="1:16" x14ac:dyDescent="0.45">
      <c r="A97" s="399" t="s">
        <v>27</v>
      </c>
      <c r="B97" s="399">
        <v>0</v>
      </c>
      <c r="C97" s="399">
        <v>0</v>
      </c>
      <c r="D97" s="399">
        <v>0</v>
      </c>
      <c r="E97" s="399">
        <v>0</v>
      </c>
      <c r="F97" s="429"/>
      <c r="G97" s="375"/>
      <c r="H97" s="375"/>
      <c r="I97" s="375"/>
      <c r="J97" s="375"/>
      <c r="K97" s="375"/>
      <c r="L97" s="310"/>
      <c r="M97" s="310"/>
      <c r="N97" s="54"/>
      <c r="O97" s="54"/>
      <c r="P97" s="54"/>
    </row>
    <row r="98" spans="1:16" x14ac:dyDescent="0.45">
      <c r="A98" s="375" t="s">
        <v>96</v>
      </c>
      <c r="B98" s="377">
        <v>37.150750420222828</v>
      </c>
      <c r="C98" s="377">
        <v>154.13913272207972</v>
      </c>
      <c r="D98" s="377">
        <v>84.543109491659649</v>
      </c>
      <c r="E98" s="377">
        <v>39.410585323413372</v>
      </c>
      <c r="F98" s="379">
        <v>315.24357795737558</v>
      </c>
      <c r="G98" s="377"/>
      <c r="H98" s="380"/>
      <c r="I98" s="375"/>
      <c r="J98" s="375"/>
      <c r="K98" s="375"/>
      <c r="L98" s="310"/>
      <c r="M98" s="310"/>
      <c r="N98" s="54"/>
      <c r="O98" s="54"/>
      <c r="P98" s="54"/>
    </row>
    <row r="99" spans="1:16" x14ac:dyDescent="0.45">
      <c r="A99" s="375" t="s">
        <v>97</v>
      </c>
      <c r="B99" s="388">
        <v>9.5592883887725705E-3</v>
      </c>
      <c r="C99" s="388">
        <v>1.9668438336041E-2</v>
      </c>
      <c r="D99" s="388">
        <v>8.7080885121921057E-3</v>
      </c>
      <c r="E99" s="388">
        <v>6.3779436882651953E-3</v>
      </c>
      <c r="F99" s="436">
        <v>1.1417318386055928E-2</v>
      </c>
      <c r="G99" s="377"/>
      <c r="H99" s="380"/>
      <c r="I99" s="375"/>
      <c r="J99" s="375"/>
      <c r="K99" s="375"/>
      <c r="L99" s="310"/>
      <c r="M99" s="310"/>
      <c r="N99" s="54"/>
      <c r="O99" s="54"/>
      <c r="P99" s="54"/>
    </row>
    <row r="100" spans="1:16" x14ac:dyDescent="0.45">
      <c r="A100" s="375"/>
      <c r="B100" s="375"/>
      <c r="C100" s="375"/>
      <c r="D100" s="377"/>
      <c r="E100" s="377"/>
      <c r="F100" s="377"/>
      <c r="G100" s="377"/>
      <c r="H100" s="377"/>
      <c r="I100" s="377"/>
      <c r="J100" s="380"/>
      <c r="K100" s="380"/>
      <c r="L100" s="310"/>
      <c r="M100" s="310"/>
      <c r="N100" s="54"/>
      <c r="O100" s="54"/>
      <c r="P100" s="54"/>
    </row>
    <row r="101" spans="1:16" ht="14.65" thickBot="1" x14ac:dyDescent="0.5">
      <c r="A101" s="392" t="s">
        <v>99</v>
      </c>
      <c r="B101" s="392"/>
      <c r="C101" s="392"/>
      <c r="D101" s="392"/>
      <c r="E101" s="392"/>
      <c r="F101" s="392"/>
      <c r="G101" s="375"/>
      <c r="H101" s="375"/>
      <c r="I101" s="375"/>
      <c r="J101" s="375"/>
      <c r="K101" s="375"/>
      <c r="L101" s="310"/>
      <c r="M101" s="310"/>
      <c r="N101" s="54"/>
      <c r="O101" s="54"/>
      <c r="P101" s="54"/>
    </row>
    <row r="102" spans="1:16" x14ac:dyDescent="0.45">
      <c r="A102" s="407"/>
      <c r="B102" s="407"/>
      <c r="C102" s="407"/>
      <c r="D102" s="407"/>
      <c r="E102" s="407"/>
      <c r="F102" s="407"/>
      <c r="G102" s="375"/>
      <c r="H102" s="375"/>
      <c r="I102" s="375"/>
      <c r="J102" s="375"/>
      <c r="K102" s="375"/>
      <c r="L102" s="310"/>
      <c r="M102" s="310"/>
      <c r="N102" s="54"/>
      <c r="O102" s="54"/>
      <c r="P102" s="54"/>
    </row>
    <row r="103" spans="1:16" x14ac:dyDescent="0.45">
      <c r="A103" s="408" t="s">
        <v>100</v>
      </c>
      <c r="B103" s="395" t="s">
        <v>41</v>
      </c>
      <c r="C103" s="396" t="s">
        <v>42</v>
      </c>
      <c r="D103" s="396" t="s">
        <v>43</v>
      </c>
      <c r="E103" s="396" t="s">
        <v>98</v>
      </c>
      <c r="F103" s="409" t="s">
        <v>24</v>
      </c>
      <c r="G103" s="375"/>
      <c r="H103" s="375"/>
      <c r="I103" s="375"/>
      <c r="J103" s="375"/>
      <c r="K103" s="375"/>
      <c r="L103" s="310"/>
      <c r="M103" s="310"/>
      <c r="N103" s="54"/>
      <c r="O103" s="54"/>
      <c r="P103" s="54"/>
    </row>
    <row r="104" spans="1:16" x14ac:dyDescent="0.45">
      <c r="A104" s="410" t="s">
        <v>15</v>
      </c>
      <c r="B104" s="389">
        <v>302.36042604723019</v>
      </c>
      <c r="C104" s="389">
        <v>4111.2712474376303</v>
      </c>
      <c r="D104" s="389">
        <v>5756.1749485102409</v>
      </c>
      <c r="E104" s="389">
        <v>5552.9139792705009</v>
      </c>
      <c r="F104" s="411">
        <v>15722.720601265602</v>
      </c>
      <c r="G104" s="375"/>
      <c r="H104" s="375"/>
      <c r="I104" s="375"/>
      <c r="J104" s="375"/>
      <c r="K104" s="375"/>
      <c r="L104" s="310"/>
      <c r="M104" s="310"/>
      <c r="N104" s="54"/>
      <c r="O104" s="54"/>
      <c r="P104" s="54"/>
    </row>
    <row r="105" spans="1:16" x14ac:dyDescent="0.45">
      <c r="A105" s="410" t="s">
        <v>16</v>
      </c>
      <c r="B105" s="389">
        <v>8.8627418337103876</v>
      </c>
      <c r="C105" s="389">
        <v>4047.645954142426</v>
      </c>
      <c r="D105" s="389">
        <v>5741.4562729916061</v>
      </c>
      <c r="E105" s="389">
        <v>4843.3406954094244</v>
      </c>
      <c r="F105" s="411">
        <v>14641.305664377167</v>
      </c>
      <c r="G105" s="375"/>
      <c r="H105" s="375"/>
      <c r="I105" s="375"/>
      <c r="J105" s="375"/>
      <c r="K105" s="375"/>
      <c r="L105" s="310"/>
      <c r="M105" s="310"/>
      <c r="N105" s="54"/>
      <c r="O105" s="54"/>
      <c r="P105" s="54"/>
    </row>
    <row r="106" spans="1:16" x14ac:dyDescent="0.45">
      <c r="A106" s="410" t="s">
        <v>17</v>
      </c>
      <c r="B106" s="389">
        <v>53.423734725990101</v>
      </c>
      <c r="C106" s="389">
        <v>13207.348791716808</v>
      </c>
      <c r="D106" s="389">
        <v>16397.843277119944</v>
      </c>
      <c r="E106" s="389">
        <v>13858.439131587196</v>
      </c>
      <c r="F106" s="411">
        <v>43517.054935149936</v>
      </c>
      <c r="G106" s="375"/>
      <c r="H106" s="375"/>
      <c r="I106" s="375"/>
      <c r="J106" s="375"/>
      <c r="K106" s="375"/>
      <c r="L106" s="310"/>
      <c r="M106" s="310"/>
      <c r="N106" s="54"/>
      <c r="O106" s="54"/>
      <c r="P106" s="54"/>
    </row>
    <row r="107" spans="1:16" x14ac:dyDescent="0.45">
      <c r="A107" s="410" t="s">
        <v>18</v>
      </c>
      <c r="B107" s="389">
        <v>114.33698097752976</v>
      </c>
      <c r="C107" s="389">
        <v>8211.7965712330824</v>
      </c>
      <c r="D107" s="389">
        <v>11084.85409946753</v>
      </c>
      <c r="E107" s="389">
        <v>10871.088866715854</v>
      </c>
      <c r="F107" s="411">
        <v>30282.076518393998</v>
      </c>
      <c r="G107" s="375"/>
      <c r="H107" s="375"/>
      <c r="I107" s="375"/>
      <c r="J107" s="375"/>
      <c r="K107" s="375"/>
      <c r="L107" s="310"/>
      <c r="M107" s="310"/>
      <c r="N107" s="54"/>
      <c r="O107" s="54"/>
      <c r="P107" s="54"/>
    </row>
    <row r="108" spans="1:16" x14ac:dyDescent="0.45">
      <c r="A108" s="410" t="s">
        <v>19</v>
      </c>
      <c r="B108" s="389">
        <v>114.6354893774474</v>
      </c>
      <c r="C108" s="389">
        <v>4638.7858111322139</v>
      </c>
      <c r="D108" s="389">
        <v>7211.2392787907002</v>
      </c>
      <c r="E108" s="389">
        <v>7315.5116165497657</v>
      </c>
      <c r="F108" s="411">
        <v>19280.172195850129</v>
      </c>
      <c r="G108" s="375"/>
      <c r="H108" s="375"/>
      <c r="I108" s="375"/>
      <c r="J108" s="375"/>
      <c r="K108" s="375"/>
      <c r="L108" s="310"/>
      <c r="M108" s="310"/>
      <c r="N108" s="54"/>
      <c r="O108" s="54"/>
      <c r="P108" s="54"/>
    </row>
    <row r="109" spans="1:16" x14ac:dyDescent="0.45">
      <c r="A109" s="410" t="s">
        <v>20</v>
      </c>
      <c r="B109" s="389">
        <v>3682.5230020514514</v>
      </c>
      <c r="C109" s="389">
        <v>5143.6851411384041</v>
      </c>
      <c r="D109" s="389">
        <v>8581.3416810900962</v>
      </c>
      <c r="E109" s="389">
        <v>9588.5184363663338</v>
      </c>
      <c r="F109" s="411">
        <v>26996.068260646287</v>
      </c>
      <c r="G109" s="375"/>
      <c r="H109" s="375"/>
      <c r="I109" s="375"/>
      <c r="J109" s="375"/>
      <c r="K109" s="310"/>
      <c r="L109" s="310"/>
      <c r="M109" s="310"/>
      <c r="N109" s="54"/>
      <c r="O109" s="54"/>
      <c r="P109" s="54"/>
    </row>
    <row r="110" spans="1:16" x14ac:dyDescent="0.45">
      <c r="A110" s="410" t="s">
        <v>21</v>
      </c>
      <c r="B110" s="389">
        <v>1616.1279217022275</v>
      </c>
      <c r="C110" s="389">
        <v>1952.6397328922412</v>
      </c>
      <c r="D110" s="389">
        <v>3396.7001265425915</v>
      </c>
      <c r="E110" s="389">
        <v>2476.4655619614859</v>
      </c>
      <c r="F110" s="411">
        <v>9441.9333430985462</v>
      </c>
      <c r="G110" s="375"/>
      <c r="H110" s="375"/>
      <c r="I110" s="375"/>
      <c r="J110" s="375"/>
      <c r="K110" s="310"/>
      <c r="L110" s="310"/>
      <c r="M110" s="310"/>
      <c r="N110" s="54"/>
      <c r="O110" s="54"/>
      <c r="P110" s="54"/>
    </row>
    <row r="111" spans="1:16" x14ac:dyDescent="0.45">
      <c r="A111" s="410" t="s">
        <v>22</v>
      </c>
      <c r="B111" s="389">
        <v>715.49598689918082</v>
      </c>
      <c r="C111" s="389">
        <v>928.94684448249052</v>
      </c>
      <c r="D111" s="389">
        <v>1682.5590559500943</v>
      </c>
      <c r="E111" s="389">
        <v>1362.3827695751297</v>
      </c>
      <c r="F111" s="411">
        <v>4689.3846569068955</v>
      </c>
      <c r="G111" s="375"/>
      <c r="H111" s="375"/>
      <c r="I111" s="375"/>
      <c r="J111" s="375"/>
      <c r="K111" s="310"/>
      <c r="L111" s="310"/>
      <c r="M111" s="310"/>
      <c r="N111" s="54"/>
      <c r="O111" s="54"/>
      <c r="P111" s="54"/>
    </row>
    <row r="112" spans="1:16" x14ac:dyDescent="0.45">
      <c r="A112" s="410" t="s">
        <v>101</v>
      </c>
      <c r="B112" s="389">
        <v>1234.9656760177459</v>
      </c>
      <c r="C112" s="389">
        <v>1477.8204782681441</v>
      </c>
      <c r="D112" s="389">
        <v>3040.5856855745187</v>
      </c>
      <c r="E112" s="389">
        <v>2325.0896986753633</v>
      </c>
      <c r="F112" s="411">
        <v>8078.461538535772</v>
      </c>
      <c r="G112" s="375"/>
      <c r="H112" s="375"/>
      <c r="I112" s="375"/>
      <c r="J112" s="375"/>
      <c r="K112" s="310"/>
      <c r="L112" s="310"/>
      <c r="M112" s="310"/>
      <c r="N112" s="54"/>
      <c r="O112" s="54"/>
      <c r="P112" s="54"/>
    </row>
    <row r="113" spans="1:16" ht="14.65" thickBot="1" x14ac:dyDescent="0.5">
      <c r="A113" s="412" t="s">
        <v>102</v>
      </c>
      <c r="B113" s="390">
        <v>7477.5925816944246</v>
      </c>
      <c r="C113" s="390">
        <v>8128.8968809736762</v>
      </c>
      <c r="D113" s="390">
        <v>14665.897655958768</v>
      </c>
      <c r="E113" s="390">
        <v>12858.09957642665</v>
      </c>
      <c r="F113" s="411">
        <v>43130.486695053522</v>
      </c>
      <c r="G113" s="375"/>
      <c r="H113" s="375"/>
      <c r="I113" s="375"/>
      <c r="J113" s="375"/>
      <c r="K113" s="310"/>
      <c r="L113" s="310"/>
      <c r="M113" s="310"/>
      <c r="N113" s="54"/>
      <c r="O113" s="54"/>
      <c r="P113" s="54"/>
    </row>
    <row r="114" spans="1:16" ht="14.65" thickTop="1" x14ac:dyDescent="0.45">
      <c r="A114" s="413" t="s">
        <v>24</v>
      </c>
      <c r="B114" s="414">
        <v>15320.324541326938</v>
      </c>
      <c r="C114" s="414">
        <v>51848.837453417109</v>
      </c>
      <c r="D114" s="414">
        <v>77558.652081996086</v>
      </c>
      <c r="E114" s="414">
        <v>71051.85033253771</v>
      </c>
      <c r="F114" s="414">
        <v>215779.66440927784</v>
      </c>
      <c r="G114" s="375"/>
      <c r="H114" s="375"/>
      <c r="I114" s="375"/>
      <c r="J114" s="375"/>
      <c r="K114" s="310"/>
      <c r="L114" s="310"/>
      <c r="M114" s="310"/>
      <c r="N114" s="54"/>
      <c r="O114" s="54"/>
      <c r="P114" s="54"/>
    </row>
    <row r="115" spans="1:16" x14ac:dyDescent="0.45">
      <c r="A115" s="310"/>
      <c r="B115" s="310"/>
      <c r="C115" s="310"/>
      <c r="D115" s="310"/>
      <c r="E115" s="310"/>
      <c r="F115" s="310"/>
      <c r="G115" s="310"/>
      <c r="H115" s="310"/>
      <c r="I115" s="310"/>
      <c r="J115" s="310"/>
      <c r="K115" s="310"/>
      <c r="L115" s="310"/>
      <c r="M115" s="310"/>
      <c r="N115" s="54"/>
      <c r="O115" s="54"/>
      <c r="P115" s="54"/>
    </row>
    <row r="116" spans="1:16" ht="85.5" customHeight="1" thickBot="1" x14ac:dyDescent="0.5">
      <c r="A116" s="392" t="s">
        <v>103</v>
      </c>
      <c r="B116" s="392"/>
      <c r="C116" s="392"/>
      <c r="D116" s="392"/>
      <c r="E116" s="392"/>
      <c r="F116" s="392"/>
      <c r="G116" s="392"/>
      <c r="H116" s="392"/>
      <c r="I116" s="392"/>
      <c r="J116" s="392"/>
      <c r="K116" s="310"/>
      <c r="L116" s="310"/>
      <c r="M116" s="310"/>
      <c r="N116" s="54"/>
      <c r="O116" s="54"/>
      <c r="P116" s="54"/>
    </row>
    <row r="117" spans="1:16" x14ac:dyDescent="0.45">
      <c r="A117" s="375"/>
      <c r="B117" s="375"/>
      <c r="C117" s="375"/>
      <c r="D117" s="375"/>
      <c r="E117" s="375"/>
      <c r="F117" s="386"/>
      <c r="G117" s="375"/>
      <c r="H117" s="375"/>
      <c r="I117" s="375"/>
      <c r="J117" s="375"/>
      <c r="K117" s="310"/>
      <c r="L117" s="310"/>
      <c r="M117" s="310"/>
      <c r="N117" s="54"/>
      <c r="O117" s="54"/>
      <c r="P117" s="54"/>
    </row>
    <row r="118" spans="1:16" ht="85.5" x14ac:dyDescent="0.45">
      <c r="A118" s="395" t="s">
        <v>104</v>
      </c>
      <c r="B118" s="395" t="s">
        <v>105</v>
      </c>
      <c r="C118" s="396" t="s">
        <v>106</v>
      </c>
      <c r="D118" s="396" t="s">
        <v>107</v>
      </c>
      <c r="E118" s="396" t="s">
        <v>108</v>
      </c>
      <c r="F118" s="409" t="s">
        <v>109</v>
      </c>
      <c r="G118" s="395" t="s">
        <v>110</v>
      </c>
      <c r="H118" s="396" t="s">
        <v>111</v>
      </c>
      <c r="I118" s="396" t="s">
        <v>112</v>
      </c>
      <c r="J118" s="396" t="s">
        <v>113</v>
      </c>
      <c r="K118" s="310"/>
      <c r="L118" s="310"/>
      <c r="M118" s="310"/>
      <c r="N118" s="54"/>
      <c r="O118" s="54"/>
      <c r="P118" s="54"/>
    </row>
    <row r="119" spans="1:16" x14ac:dyDescent="0.45">
      <c r="A119" s="375" t="s">
        <v>114</v>
      </c>
      <c r="B119" s="377">
        <v>0</v>
      </c>
      <c r="C119" s="377">
        <v>0</v>
      </c>
      <c r="D119" s="388">
        <v>0</v>
      </c>
      <c r="E119" s="377">
        <v>0</v>
      </c>
      <c r="F119" s="377">
        <v>0</v>
      </c>
      <c r="G119" s="388">
        <v>0</v>
      </c>
      <c r="H119" s="377">
        <v>0</v>
      </c>
      <c r="I119" s="377">
        <v>0</v>
      </c>
      <c r="J119" s="388">
        <v>0</v>
      </c>
      <c r="K119" s="310"/>
      <c r="L119" s="310"/>
      <c r="M119" s="310"/>
      <c r="N119" s="54"/>
      <c r="O119" s="54"/>
      <c r="P119" s="54"/>
    </row>
    <row r="120" spans="1:16" x14ac:dyDescent="0.45">
      <c r="A120" s="375" t="s">
        <v>115</v>
      </c>
      <c r="B120" s="377">
        <v>60515.303609141571</v>
      </c>
      <c r="C120" s="377">
        <v>2006.2776644419228</v>
      </c>
      <c r="D120" s="388">
        <v>3.3153228105739029E-2</v>
      </c>
      <c r="E120" s="377">
        <v>32544.978365279181</v>
      </c>
      <c r="F120" s="377">
        <v>39.507510438611106</v>
      </c>
      <c r="G120" s="388">
        <v>1.2139356798823362E-3</v>
      </c>
      <c r="H120" s="377">
        <v>8554.05244021004</v>
      </c>
      <c r="I120" s="377">
        <v>112.24306676733764</v>
      </c>
      <c r="J120" s="388">
        <v>1.3121624814890844E-2</v>
      </c>
      <c r="K120" s="310"/>
      <c r="L120" s="310"/>
      <c r="M120" s="310"/>
      <c r="N120" s="54"/>
      <c r="O120" s="54"/>
      <c r="P120" s="54"/>
    </row>
    <row r="121" spans="1:16" ht="14.65" thickBot="1" x14ac:dyDescent="0.5">
      <c r="A121" s="375" t="s">
        <v>116</v>
      </c>
      <c r="B121" s="377">
        <v>113100.68441904131</v>
      </c>
      <c r="C121" s="377">
        <v>3874.9238599639716</v>
      </c>
      <c r="D121" s="388">
        <v>3.4260834758587905E-2</v>
      </c>
      <c r="E121" s="377">
        <v>72555.202690775623</v>
      </c>
      <c r="F121" s="377">
        <v>76.31517989722623</v>
      </c>
      <c r="G121" s="388">
        <v>1.0518222962242324E-3</v>
      </c>
      <c r="H121" s="377">
        <v>19056.947559791945</v>
      </c>
      <c r="I121" s="377">
        <v>203.00051119003817</v>
      </c>
      <c r="J121" s="388">
        <v>1.0652309901841092E-2</v>
      </c>
      <c r="K121" s="310"/>
      <c r="L121" s="310"/>
      <c r="M121" s="310"/>
      <c r="N121" s="54"/>
      <c r="O121" s="54"/>
      <c r="P121" s="54"/>
    </row>
    <row r="122" spans="1:16" ht="85.5" customHeight="1" thickTop="1" x14ac:dyDescent="0.45">
      <c r="A122" s="413" t="s">
        <v>24</v>
      </c>
      <c r="B122" s="414">
        <v>173615.98802818288</v>
      </c>
      <c r="C122" s="414">
        <v>5881.2015244058948</v>
      </c>
      <c r="D122" s="439">
        <v>3.3874769203002239E-2</v>
      </c>
      <c r="E122" s="414">
        <v>105100.1810560548</v>
      </c>
      <c r="F122" s="414">
        <v>115.82269033583734</v>
      </c>
      <c r="G122" s="439">
        <v>1.1020217964616418E-3</v>
      </c>
      <c r="H122" s="414">
        <v>27611.000000001986</v>
      </c>
      <c r="I122" s="414">
        <v>315.24357795737581</v>
      </c>
      <c r="J122" s="439">
        <v>1.1417318386054585E-2</v>
      </c>
      <c r="K122" s="310"/>
      <c r="L122" s="310"/>
      <c r="M122" s="310"/>
      <c r="N122" s="54"/>
      <c r="O122" s="54"/>
      <c r="P122" s="54"/>
    </row>
    <row r="123" spans="1:16" x14ac:dyDescent="0.45">
      <c r="A123" s="375"/>
      <c r="B123" s="375"/>
      <c r="C123" s="375"/>
      <c r="D123" s="375"/>
      <c r="E123" s="375"/>
      <c r="F123" s="375"/>
      <c r="G123" s="375"/>
      <c r="H123" s="375"/>
      <c r="I123" s="377"/>
      <c r="J123" s="377"/>
      <c r="K123" s="310"/>
      <c r="L123" s="310"/>
      <c r="M123" s="310"/>
      <c r="N123" s="54"/>
      <c r="O123" s="54"/>
      <c r="P123" s="54"/>
    </row>
    <row r="124" spans="1:16" ht="85.5" x14ac:dyDescent="0.45">
      <c r="A124" s="395" t="s">
        <v>117</v>
      </c>
      <c r="B124" s="395" t="s">
        <v>105</v>
      </c>
      <c r="C124" s="396" t="s">
        <v>106</v>
      </c>
      <c r="D124" s="396" t="s">
        <v>107</v>
      </c>
      <c r="E124" s="396" t="s">
        <v>108</v>
      </c>
      <c r="F124" s="409" t="s">
        <v>109</v>
      </c>
      <c r="G124" s="395" t="s">
        <v>110</v>
      </c>
      <c r="H124" s="396" t="s">
        <v>111</v>
      </c>
      <c r="I124" s="396" t="s">
        <v>112</v>
      </c>
      <c r="J124" s="396" t="s">
        <v>113</v>
      </c>
      <c r="K124" s="310"/>
      <c r="L124" s="310"/>
      <c r="M124" s="310"/>
      <c r="N124" s="54"/>
      <c r="O124" s="54"/>
      <c r="P124" s="54"/>
    </row>
    <row r="125" spans="1:16" x14ac:dyDescent="0.45">
      <c r="A125" s="375" t="s">
        <v>118</v>
      </c>
      <c r="B125" s="377">
        <v>1358.2761551020146</v>
      </c>
      <c r="C125" s="377">
        <v>66.25563148122842</v>
      </c>
      <c r="D125" s="388">
        <v>4.8779205342268726E-2</v>
      </c>
      <c r="E125" s="377">
        <v>956.94547963992352</v>
      </c>
      <c r="F125" s="377">
        <v>1.9499444375115298</v>
      </c>
      <c r="G125" s="388">
        <v>2.0376755823594559E-3</v>
      </c>
      <c r="H125" s="377">
        <v>257.10545598140936</v>
      </c>
      <c r="I125" s="377">
        <v>4.3546491592451426</v>
      </c>
      <c r="J125" s="388">
        <v>1.693721023003112E-2</v>
      </c>
      <c r="K125" s="310"/>
      <c r="L125" s="310"/>
      <c r="M125" s="310"/>
      <c r="N125" s="54"/>
      <c r="O125" s="54"/>
      <c r="P125" s="54"/>
    </row>
    <row r="126" spans="1:16" x14ac:dyDescent="0.45">
      <c r="A126" s="375" t="s">
        <v>119</v>
      </c>
      <c r="B126" s="377">
        <v>6645.5131922373239</v>
      </c>
      <c r="C126" s="377">
        <v>206.13316810930098</v>
      </c>
      <c r="D126" s="388">
        <v>3.1018397247346789E-2</v>
      </c>
      <c r="E126" s="377">
        <v>2632.8684227789231</v>
      </c>
      <c r="F126" s="377">
        <v>2.737716172846822</v>
      </c>
      <c r="G126" s="388">
        <v>1.0398226319100424E-3</v>
      </c>
      <c r="H126" s="377">
        <v>591.44215530153087</v>
      </c>
      <c r="I126" s="377">
        <v>10.351691813226489</v>
      </c>
      <c r="J126" s="388">
        <v>1.7502458559026719E-2</v>
      </c>
      <c r="K126" s="310"/>
      <c r="L126" s="310"/>
      <c r="M126" s="310"/>
      <c r="N126" s="54"/>
      <c r="O126" s="54"/>
      <c r="P126" s="54"/>
    </row>
    <row r="127" spans="1:16" x14ac:dyDescent="0.45">
      <c r="A127" s="375" t="s">
        <v>120</v>
      </c>
      <c r="B127" s="377">
        <v>3807.2466993337553</v>
      </c>
      <c r="C127" s="377">
        <v>129.95928340160796</v>
      </c>
      <c r="D127" s="388">
        <v>3.4134715626478851E-2</v>
      </c>
      <c r="E127" s="377">
        <v>1680.6943938103091</v>
      </c>
      <c r="F127" s="377">
        <v>5.4124534582166364</v>
      </c>
      <c r="G127" s="388">
        <v>3.2203674137009771E-3</v>
      </c>
      <c r="H127" s="377">
        <v>414.50176002084112</v>
      </c>
      <c r="I127" s="377">
        <v>15.843406022433328</v>
      </c>
      <c r="J127" s="388">
        <v>3.8222771410275129E-2</v>
      </c>
      <c r="K127" s="310"/>
      <c r="L127" s="310"/>
      <c r="M127" s="310"/>
      <c r="N127" s="54"/>
      <c r="O127" s="54"/>
      <c r="P127" s="54"/>
    </row>
    <row r="128" spans="1:16" x14ac:dyDescent="0.45">
      <c r="A128" s="375" t="s">
        <v>121</v>
      </c>
      <c r="B128" s="377">
        <v>557.80620157543376</v>
      </c>
      <c r="C128" s="377">
        <v>25.999408406669346</v>
      </c>
      <c r="D128" s="388">
        <v>4.6610109986655233E-2</v>
      </c>
      <c r="E128" s="377">
        <v>181.75263406590747</v>
      </c>
      <c r="F128" s="377">
        <v>0.26124312447362813</v>
      </c>
      <c r="G128" s="388">
        <v>1.4373553693802076E-3</v>
      </c>
      <c r="H128" s="377">
        <v>44.898070502560138</v>
      </c>
      <c r="I128" s="377">
        <v>0.99355514034963077</v>
      </c>
      <c r="J128" s="388">
        <v>2.212912780501285E-2</v>
      </c>
      <c r="K128" s="310"/>
      <c r="L128" s="310"/>
      <c r="M128" s="310"/>
      <c r="N128" s="54"/>
      <c r="O128" s="54"/>
      <c r="P128" s="54"/>
    </row>
    <row r="129" spans="1:16" x14ac:dyDescent="0.45">
      <c r="A129" s="375" t="s">
        <v>122</v>
      </c>
      <c r="B129" s="377">
        <v>7665.1964711879646</v>
      </c>
      <c r="C129" s="377">
        <v>323.60398619671389</v>
      </c>
      <c r="D129" s="388">
        <v>4.2217311377872775E-2</v>
      </c>
      <c r="E129" s="377">
        <v>2942.757209150212</v>
      </c>
      <c r="F129" s="377">
        <v>3.1586008289103673</v>
      </c>
      <c r="G129" s="388">
        <v>1.0733474100714157E-3</v>
      </c>
      <c r="H129" s="377">
        <v>744.51101905177632</v>
      </c>
      <c r="I129" s="377">
        <v>12.563804997847953</v>
      </c>
      <c r="J129" s="388">
        <v>1.6875243853139283E-2</v>
      </c>
      <c r="K129" s="310"/>
      <c r="L129" s="310"/>
      <c r="M129" s="310"/>
      <c r="N129" s="54"/>
      <c r="O129" s="54"/>
      <c r="P129" s="54"/>
    </row>
    <row r="130" spans="1:16" x14ac:dyDescent="0.45">
      <c r="A130" s="375" t="s">
        <v>123</v>
      </c>
      <c r="B130" s="377">
        <v>2800.7353581547127</v>
      </c>
      <c r="C130" s="377">
        <v>109.57452710639291</v>
      </c>
      <c r="D130" s="388">
        <v>3.9123484761725925E-2</v>
      </c>
      <c r="E130" s="377">
        <v>939.17187099472892</v>
      </c>
      <c r="F130" s="377">
        <v>1.2972748741466933</v>
      </c>
      <c r="G130" s="388">
        <v>1.3812965594600674E-3</v>
      </c>
      <c r="H130" s="377">
        <v>240.84825795193271</v>
      </c>
      <c r="I130" s="377">
        <v>4.909721110389401</v>
      </c>
      <c r="J130" s="388">
        <v>2.0385121952467094E-2</v>
      </c>
      <c r="K130" s="310"/>
      <c r="L130" s="310"/>
      <c r="M130" s="310"/>
      <c r="N130" s="54"/>
      <c r="O130" s="54"/>
      <c r="P130" s="54"/>
    </row>
    <row r="131" spans="1:16" x14ac:dyDescent="0.45">
      <c r="A131" s="375" t="s">
        <v>124</v>
      </c>
      <c r="B131" s="377">
        <v>59.730457986050681</v>
      </c>
      <c r="C131" s="377">
        <v>1.9494004516132049</v>
      </c>
      <c r="D131" s="388">
        <v>3.2636623212707723E-2</v>
      </c>
      <c r="E131" s="377">
        <v>49.560265869450525</v>
      </c>
      <c r="F131" s="377">
        <v>2.5220883597210086E-2</v>
      </c>
      <c r="G131" s="388">
        <v>5.0889322635285753E-4</v>
      </c>
      <c r="H131" s="377">
        <v>12.196293449299462</v>
      </c>
      <c r="I131" s="377">
        <v>0.11152374848106013</v>
      </c>
      <c r="J131" s="388">
        <v>9.1440689701891269E-3</v>
      </c>
      <c r="K131" s="310"/>
      <c r="L131" s="310"/>
      <c r="M131" s="310"/>
      <c r="N131" s="54"/>
      <c r="O131" s="54"/>
      <c r="P131" s="54"/>
    </row>
    <row r="132" spans="1:16" x14ac:dyDescent="0.45">
      <c r="A132" s="375" t="s">
        <v>125</v>
      </c>
      <c r="B132" s="377">
        <v>151.18058491398168</v>
      </c>
      <c r="C132" s="377">
        <v>4.7010219690055095</v>
      </c>
      <c r="D132" s="388">
        <v>3.1095407996207212E-2</v>
      </c>
      <c r="E132" s="377">
        <v>144.21669671378271</v>
      </c>
      <c r="F132" s="377">
        <v>0.10683105473395341</v>
      </c>
      <c r="G132" s="388">
        <v>7.4076758910914388E-4</v>
      </c>
      <c r="H132" s="377">
        <v>34.330287685137307</v>
      </c>
      <c r="I132" s="377">
        <v>0.31783810146467151</v>
      </c>
      <c r="J132" s="388">
        <v>9.258241712966301E-3</v>
      </c>
      <c r="K132" s="310"/>
      <c r="L132" s="310"/>
      <c r="M132" s="310"/>
      <c r="N132" s="54"/>
      <c r="O132" s="54"/>
      <c r="P132" s="54"/>
    </row>
    <row r="133" spans="1:16" x14ac:dyDescent="0.45">
      <c r="A133" s="375" t="s">
        <v>126</v>
      </c>
      <c r="B133" s="377">
        <v>654.75945464121799</v>
      </c>
      <c r="C133" s="377">
        <v>20.44977070766355</v>
      </c>
      <c r="D133" s="388">
        <v>3.12324939528658E-2</v>
      </c>
      <c r="E133" s="377">
        <v>766.22158289543768</v>
      </c>
      <c r="F133" s="377">
        <v>1.0295354719340895</v>
      </c>
      <c r="G133" s="388">
        <v>1.3436524041043423E-3</v>
      </c>
      <c r="H133" s="377">
        <v>177.8613937607488</v>
      </c>
      <c r="I133" s="377">
        <v>2.5774444470100311</v>
      </c>
      <c r="J133" s="388">
        <v>1.4491309173462872E-2</v>
      </c>
      <c r="K133" s="310"/>
      <c r="L133" s="310"/>
      <c r="M133" s="310"/>
      <c r="N133" s="54"/>
      <c r="O133" s="54"/>
      <c r="P133" s="54"/>
    </row>
    <row r="134" spans="1:16" x14ac:dyDescent="0.45">
      <c r="A134" s="375" t="s">
        <v>127</v>
      </c>
      <c r="B134" s="377">
        <v>2827.9327339485731</v>
      </c>
      <c r="C134" s="377">
        <v>95.199131499674152</v>
      </c>
      <c r="D134" s="388">
        <v>3.3663859948588643E-2</v>
      </c>
      <c r="E134" s="377">
        <v>1696.2918592508067</v>
      </c>
      <c r="F134" s="377">
        <v>0.76300517719240168</v>
      </c>
      <c r="G134" s="388">
        <v>4.4980772207996953E-4</v>
      </c>
      <c r="H134" s="377">
        <v>362.43303634411348</v>
      </c>
      <c r="I134" s="377">
        <v>1.6412883138179597</v>
      </c>
      <c r="J134" s="388">
        <v>4.5285284431401335E-3</v>
      </c>
      <c r="K134" s="310"/>
      <c r="L134" s="310"/>
      <c r="M134" s="310"/>
      <c r="N134" s="54"/>
      <c r="O134" s="54"/>
      <c r="P134" s="54"/>
    </row>
    <row r="135" spans="1:16" x14ac:dyDescent="0.45">
      <c r="A135" s="375" t="s">
        <v>128</v>
      </c>
      <c r="B135" s="377">
        <v>161.28549924903649</v>
      </c>
      <c r="C135" s="377">
        <v>3.6021860881548564</v>
      </c>
      <c r="D135" s="388">
        <v>2.2334221643774809E-2</v>
      </c>
      <c r="E135" s="377">
        <v>52.180048622567284</v>
      </c>
      <c r="F135" s="377">
        <v>7.9159627904975743E-2</v>
      </c>
      <c r="G135" s="388">
        <v>1.5170477988159653E-3</v>
      </c>
      <c r="H135" s="377">
        <v>20.112332266845179</v>
      </c>
      <c r="I135" s="377">
        <v>0.1635467292563364</v>
      </c>
      <c r="J135" s="388">
        <v>8.1316640500187169E-3</v>
      </c>
      <c r="K135" s="310"/>
      <c r="L135" s="310"/>
      <c r="M135" s="310"/>
      <c r="N135" s="54"/>
      <c r="O135" s="54"/>
      <c r="P135" s="54"/>
    </row>
    <row r="136" spans="1:16" x14ac:dyDescent="0.45">
      <c r="A136" s="375" t="s">
        <v>129</v>
      </c>
      <c r="B136" s="377">
        <v>7836.6486925997669</v>
      </c>
      <c r="C136" s="377">
        <v>302.23940280260746</v>
      </c>
      <c r="D136" s="388">
        <v>3.8567430372120091E-2</v>
      </c>
      <c r="E136" s="377">
        <v>737.95620301048257</v>
      </c>
      <c r="F136" s="377">
        <v>2.4754584873629502</v>
      </c>
      <c r="G136" s="388">
        <v>3.3544788664481035E-3</v>
      </c>
      <c r="H136" s="377">
        <v>219.87711187754681</v>
      </c>
      <c r="I136" s="377">
        <v>6.3158071128842455</v>
      </c>
      <c r="J136" s="388">
        <v>2.8724259014288048E-2</v>
      </c>
      <c r="K136" s="310"/>
      <c r="L136" s="310"/>
      <c r="M136" s="310"/>
      <c r="N136" s="54"/>
      <c r="O136" s="54"/>
      <c r="P136" s="54"/>
    </row>
    <row r="137" spans="1:16" x14ac:dyDescent="0.45">
      <c r="A137" s="375" t="s">
        <v>130</v>
      </c>
      <c r="B137" s="377">
        <v>10182.011798729865</v>
      </c>
      <c r="C137" s="377">
        <v>293.61409891063875</v>
      </c>
      <c r="D137" s="388">
        <v>2.883655064584241E-2</v>
      </c>
      <c r="E137" s="377">
        <v>2776.0483661160947</v>
      </c>
      <c r="F137" s="377">
        <v>3.7958457556656997</v>
      </c>
      <c r="G137" s="388">
        <v>1.3673557716058025E-3</v>
      </c>
      <c r="H137" s="377">
        <v>715.80540919148882</v>
      </c>
      <c r="I137" s="377">
        <v>10.309844628130081</v>
      </c>
      <c r="J137" s="388">
        <v>1.4403138752157769E-2</v>
      </c>
      <c r="K137" s="310"/>
      <c r="L137" s="310"/>
      <c r="M137" s="310"/>
      <c r="N137" s="54"/>
      <c r="O137" s="54"/>
      <c r="P137" s="54"/>
    </row>
    <row r="138" spans="1:16" x14ac:dyDescent="0.45">
      <c r="A138" s="375" t="s">
        <v>131</v>
      </c>
      <c r="B138" s="377">
        <v>70.726212482649032</v>
      </c>
      <c r="C138" s="377">
        <v>2.2983444463335605</v>
      </c>
      <c r="D138" s="388">
        <v>3.2496359774636649E-2</v>
      </c>
      <c r="E138" s="377">
        <v>13.437668690410016</v>
      </c>
      <c r="F138" s="377">
        <v>1.5045466952573649E-2</v>
      </c>
      <c r="G138" s="388">
        <v>1.119648601197547E-3</v>
      </c>
      <c r="H138" s="377">
        <v>5.063680660464569</v>
      </c>
      <c r="I138" s="377">
        <v>6.1755305574448228E-2</v>
      </c>
      <c r="J138" s="388">
        <v>1.2195734627701122E-2</v>
      </c>
      <c r="K138" s="310"/>
      <c r="L138" s="310"/>
      <c r="M138" s="310"/>
      <c r="N138" s="54"/>
      <c r="O138" s="54"/>
      <c r="P138" s="54"/>
    </row>
    <row r="139" spans="1:16" x14ac:dyDescent="0.45">
      <c r="A139" s="375" t="s">
        <v>132</v>
      </c>
      <c r="B139" s="377">
        <v>507.96944787273748</v>
      </c>
      <c r="C139" s="377">
        <v>12.672124351841571</v>
      </c>
      <c r="D139" s="388">
        <v>2.4946627016466435E-2</v>
      </c>
      <c r="E139" s="377">
        <v>301.51136910863897</v>
      </c>
      <c r="F139" s="377">
        <v>0.25667779589001044</v>
      </c>
      <c r="G139" s="388">
        <v>8.5130387172075643E-4</v>
      </c>
      <c r="H139" s="377">
        <v>68.454595013701621</v>
      </c>
      <c r="I139" s="377">
        <v>0.71546771079041349</v>
      </c>
      <c r="J139" s="388">
        <v>1.0451711979995034E-2</v>
      </c>
      <c r="K139" s="310"/>
      <c r="L139" s="310"/>
      <c r="M139" s="310"/>
      <c r="N139" s="54"/>
      <c r="O139" s="54"/>
      <c r="P139" s="54"/>
    </row>
    <row r="140" spans="1:16" x14ac:dyDescent="0.45">
      <c r="A140" s="375" t="s">
        <v>133</v>
      </c>
      <c r="B140" s="377">
        <v>42015.189098447932</v>
      </c>
      <c r="C140" s="377">
        <v>1371.2654185258577</v>
      </c>
      <c r="D140" s="388">
        <v>3.2637373482070395E-2</v>
      </c>
      <c r="E140" s="377">
        <v>25591.40267184324</v>
      </c>
      <c r="F140" s="377">
        <v>24.685754220694673</v>
      </c>
      <c r="G140" s="388">
        <v>9.6461122265310601E-4</v>
      </c>
      <c r="H140" s="377">
        <v>6737.1297962393173</v>
      </c>
      <c r="I140" s="377">
        <v>69.484027241625427</v>
      </c>
      <c r="J140" s="388">
        <v>1.0313594860590572E-2</v>
      </c>
      <c r="K140" s="310"/>
      <c r="L140" s="310"/>
      <c r="M140" s="310"/>
      <c r="N140" s="54"/>
      <c r="O140" s="54"/>
      <c r="P140" s="54"/>
    </row>
    <row r="141" spans="1:16" x14ac:dyDescent="0.45">
      <c r="A141" s="375" t="s">
        <v>134</v>
      </c>
      <c r="B141" s="377">
        <v>9014.3019909734121</v>
      </c>
      <c r="C141" s="377">
        <v>325.57068582441696</v>
      </c>
      <c r="D141" s="388">
        <v>3.6117126556269287E-2</v>
      </c>
      <c r="E141" s="377">
        <v>1942.1803247395744</v>
      </c>
      <c r="F141" s="377">
        <v>1.6908513484908783</v>
      </c>
      <c r="G141" s="388">
        <v>8.7059441749704847E-4</v>
      </c>
      <c r="H141" s="377">
        <v>435.35455347116186</v>
      </c>
      <c r="I141" s="377">
        <v>4.9401647019991239</v>
      </c>
      <c r="J141" s="388">
        <v>1.1347451548652203E-2</v>
      </c>
      <c r="K141" s="310"/>
      <c r="L141" s="310"/>
      <c r="M141" s="310"/>
      <c r="N141" s="54"/>
      <c r="O141" s="54"/>
      <c r="P141" s="54"/>
    </row>
    <row r="142" spans="1:16" ht="14.65" thickBot="1" x14ac:dyDescent="0.5">
      <c r="A142" s="375" t="s">
        <v>135</v>
      </c>
      <c r="B142" s="377">
        <v>77299.477978750438</v>
      </c>
      <c r="C142" s="377">
        <v>2586.1139341262278</v>
      </c>
      <c r="D142" s="388">
        <v>3.3455774886825863E-2</v>
      </c>
      <c r="E142" s="377">
        <v>61694.983988755332</v>
      </c>
      <c r="F142" s="377">
        <v>66.082072149312111</v>
      </c>
      <c r="G142" s="388">
        <v>1.0711093167858894E-3</v>
      </c>
      <c r="H142" s="377">
        <v>16529.074791232018</v>
      </c>
      <c r="I142" s="377">
        <v>169.58804167285012</v>
      </c>
      <c r="J142" s="388">
        <v>1.0259983926191046E-2</v>
      </c>
      <c r="K142" s="310"/>
      <c r="L142" s="310"/>
      <c r="M142" s="310"/>
      <c r="N142" s="54"/>
      <c r="O142" s="54"/>
      <c r="P142" s="54"/>
    </row>
    <row r="143" spans="1:16" ht="14.65" thickTop="1" x14ac:dyDescent="0.45">
      <c r="A143" s="413" t="s">
        <v>24</v>
      </c>
      <c r="B143" s="414">
        <v>173615.9880281869</v>
      </c>
      <c r="C143" s="414">
        <v>5881.2015244059494</v>
      </c>
      <c r="D143" s="439">
        <v>3.3874769203001767E-2</v>
      </c>
      <c r="E143" s="414">
        <v>105100.18105605582</v>
      </c>
      <c r="F143" s="414">
        <v>115.82269033583721</v>
      </c>
      <c r="G143" s="439">
        <v>1.1020217964616301E-3</v>
      </c>
      <c r="H143" s="414">
        <v>27611.000000001892</v>
      </c>
      <c r="I143" s="414">
        <v>315.24357795737586</v>
      </c>
      <c r="J143" s="439">
        <v>1.1417318386054625E-2</v>
      </c>
      <c r="K143" s="310"/>
      <c r="L143" s="310"/>
      <c r="M143" s="310"/>
      <c r="N143" s="54"/>
      <c r="O143" s="54"/>
      <c r="P143" s="54"/>
    </row>
    <row r="144" spans="1:16" x14ac:dyDescent="0.4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</row>
    <row r="145" spans="1:16" x14ac:dyDescent="0.4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</row>
    <row r="146" spans="1:16" x14ac:dyDescent="0.4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</row>
    <row r="147" spans="1:16" x14ac:dyDescent="0.4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</row>
    <row r="148" spans="1:16" x14ac:dyDescent="0.4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</row>
    <row r="149" spans="1:16" x14ac:dyDescent="0.4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</row>
    <row r="150" spans="1:16" x14ac:dyDescent="0.4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</row>
  </sheetData>
  <sheetProtection algorithmName="SHA-512" hashValue="UQKtnPY5SS5UUqPgfRSbBvOmg/Nrmo4iboBd4pW5nGESVqmsxfkSmM7qJaqs7RPJ1AS1xbyXRn5aSnjf+jHXTg==" saltValue="q01r11q7DyqXUuKfBwy/cg==" spinCount="100000" sheet="1" objects="1" scenarios="1" selectLockedCells="1" selectUnlockedCells="1"/>
  <mergeCells count="2">
    <mergeCell ref="I3:L3"/>
    <mergeCell ref="I4:L4"/>
  </mergeCells>
  <dataValidations count="2">
    <dataValidation type="list" allowBlank="1" showInputMessage="1" showErrorMessage="1" sqref="I3" xr:uid="{B757F8DA-F4F4-442B-BE27-2EFD78D2B820}">
      <formula1>"State Income Limit, Flat PMPM"</formula1>
    </dataValidation>
    <dataValidation type="list" allowBlank="1" showInputMessage="1" showErrorMessage="1" sqref="I4" xr:uid="{90DB5B9C-539A-4FBD-8E99-49B998C19659}">
      <formula1>"No Subsidy, Total Federal &amp; State Subsidy, Difference between Federal and State Subsidy, "</formula1>
    </dataValidation>
  </dataValidations>
  <pageMargins left="0.7" right="0.7" top="0.75" bottom="0.75" header="0.3" footer="0.3"/>
  <pageSetup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D10F-9AAB-42AD-8455-E379A7D1EA3F}">
  <sheetPr>
    <tabColor theme="7" tint="-0.249977111117893"/>
  </sheetPr>
  <dimension ref="A1:O147"/>
  <sheetViews>
    <sheetView workbookViewId="0">
      <selection activeCell="D12" sqref="D12"/>
    </sheetView>
  </sheetViews>
  <sheetFormatPr defaultRowHeight="14.25" x14ac:dyDescent="0.45"/>
  <cols>
    <col min="1" max="1" width="63.59765625" customWidth="1"/>
    <col min="2" max="2" width="15.33203125" customWidth="1"/>
    <col min="3" max="3" width="14.1328125" customWidth="1"/>
    <col min="4" max="4" width="16" customWidth="1"/>
    <col min="5" max="5" width="13.19921875" customWidth="1"/>
    <col min="6" max="6" width="13.73046875" customWidth="1"/>
    <col min="8" max="8" width="13.19921875" customWidth="1"/>
    <col min="9" max="9" width="13.33203125" customWidth="1"/>
  </cols>
  <sheetData>
    <row r="1" spans="1:15" s="106" customFormat="1" ht="14.65" thickBot="1" x14ac:dyDescent="0.5">
      <c r="B1" s="124" t="s">
        <v>160</v>
      </c>
      <c r="C1" s="125"/>
      <c r="D1" s="150" t="s">
        <v>141</v>
      </c>
      <c r="E1" s="150"/>
    </row>
    <row r="2" spans="1:15" s="106" customFormat="1" ht="28.9" thickBot="1" x14ac:dyDescent="0.5">
      <c r="B2" s="128" t="s">
        <v>142</v>
      </c>
      <c r="C2" s="128" t="s">
        <v>143</v>
      </c>
      <c r="D2" s="129" t="s">
        <v>161</v>
      </c>
      <c r="E2" s="129" t="s">
        <v>162</v>
      </c>
    </row>
    <row r="3" spans="1:15" s="106" customFormat="1" x14ac:dyDescent="0.45">
      <c r="B3" s="142" t="s">
        <v>147</v>
      </c>
      <c r="C3" s="142">
        <v>1.39</v>
      </c>
      <c r="D3" s="153">
        <v>135</v>
      </c>
      <c r="E3" s="153">
        <v>135</v>
      </c>
    </row>
    <row r="4" spans="1:15" s="106" customFormat="1" x14ac:dyDescent="0.45">
      <c r="B4" s="142" t="s">
        <v>148</v>
      </c>
      <c r="C4" s="142">
        <v>1.5</v>
      </c>
      <c r="D4" s="153">
        <v>135</v>
      </c>
      <c r="E4" s="153">
        <v>135</v>
      </c>
    </row>
    <row r="5" spans="1:15" s="106" customFormat="1" x14ac:dyDescent="0.45">
      <c r="B5" s="142" t="s">
        <v>149</v>
      </c>
      <c r="C5" s="142">
        <v>2</v>
      </c>
      <c r="D5" s="153">
        <v>135</v>
      </c>
      <c r="E5" s="153">
        <v>135</v>
      </c>
    </row>
    <row r="6" spans="1:15" s="106" customFormat="1" x14ac:dyDescent="0.45">
      <c r="B6" s="142" t="s">
        <v>150</v>
      </c>
      <c r="C6" s="142">
        <v>2.5</v>
      </c>
      <c r="D6" s="153">
        <v>135</v>
      </c>
      <c r="E6" s="153">
        <v>135</v>
      </c>
    </row>
    <row r="7" spans="1:15" s="106" customFormat="1" x14ac:dyDescent="0.45">
      <c r="B7" s="142" t="s">
        <v>151</v>
      </c>
      <c r="C7" s="142">
        <v>3</v>
      </c>
      <c r="D7" s="153">
        <v>135</v>
      </c>
      <c r="E7" s="153">
        <v>135</v>
      </c>
    </row>
    <row r="8" spans="1:15" s="106" customFormat="1" x14ac:dyDescent="0.45">
      <c r="B8" s="142" t="s">
        <v>152</v>
      </c>
      <c r="C8" s="142">
        <v>4</v>
      </c>
      <c r="D8" s="153">
        <v>135</v>
      </c>
      <c r="E8" s="153">
        <v>135</v>
      </c>
    </row>
    <row r="9" spans="1:15" s="106" customFormat="1" x14ac:dyDescent="0.45">
      <c r="B9" s="142" t="s">
        <v>153</v>
      </c>
      <c r="C9" s="142">
        <v>5</v>
      </c>
      <c r="D9" s="153">
        <v>135</v>
      </c>
      <c r="E9" s="153">
        <v>135</v>
      </c>
    </row>
    <row r="10" spans="1:15" s="106" customFormat="1" x14ac:dyDescent="0.45">
      <c r="B10" s="130" t="s">
        <v>155</v>
      </c>
      <c r="C10" s="130">
        <v>6</v>
      </c>
      <c r="D10" s="151">
        <v>0</v>
      </c>
      <c r="E10" s="151">
        <v>0</v>
      </c>
    </row>
    <row r="11" spans="1:15" s="106" customFormat="1" ht="14.65" thickBot="1" x14ac:dyDescent="0.5">
      <c r="B11" s="137" t="s">
        <v>156</v>
      </c>
      <c r="C11" s="137" t="s">
        <v>156</v>
      </c>
      <c r="D11" s="152">
        <v>0</v>
      </c>
      <c r="E11" s="152">
        <v>0</v>
      </c>
    </row>
    <row r="12" spans="1:15" s="106" customFormat="1" x14ac:dyDescent="0.45"/>
    <row r="13" spans="1:15" ht="15.75" x14ac:dyDescent="0.5">
      <c r="A13" s="447" t="s">
        <v>8</v>
      </c>
      <c r="B13" s="447"/>
      <c r="C13" s="440"/>
      <c r="D13" s="440"/>
      <c r="E13" s="440"/>
      <c r="F13" s="440"/>
      <c r="G13" s="440"/>
      <c r="H13" s="440"/>
      <c r="I13" s="440"/>
      <c r="J13" s="440"/>
      <c r="K13" s="440"/>
      <c r="L13" s="440"/>
      <c r="M13" s="440"/>
      <c r="N13" s="106"/>
      <c r="O13" s="106"/>
    </row>
    <row r="14" spans="1:15" x14ac:dyDescent="0.45">
      <c r="A14" s="441" t="s">
        <v>9</v>
      </c>
      <c r="B14" s="443"/>
      <c r="C14" s="440"/>
      <c r="D14" s="440"/>
      <c r="E14" s="440"/>
      <c r="F14" s="440"/>
      <c r="G14" s="440"/>
      <c r="H14" s="440"/>
      <c r="I14" s="440"/>
      <c r="J14" s="440"/>
      <c r="K14" s="440"/>
      <c r="L14" s="440"/>
      <c r="M14" s="440"/>
      <c r="N14" s="106"/>
      <c r="O14" s="106"/>
    </row>
    <row r="15" spans="1:15" x14ac:dyDescent="0.45">
      <c r="A15" s="443" t="s">
        <v>10</v>
      </c>
      <c r="B15" s="448" t="s">
        <v>137</v>
      </c>
      <c r="C15" s="440"/>
      <c r="D15" s="440"/>
      <c r="E15" s="440"/>
      <c r="F15" s="440"/>
      <c r="G15" s="440"/>
      <c r="H15" s="440"/>
      <c r="I15" s="440"/>
      <c r="J15" s="440"/>
      <c r="K15" s="440"/>
      <c r="L15" s="440"/>
      <c r="M15" s="440"/>
      <c r="N15" s="106"/>
      <c r="O15" s="106"/>
    </row>
    <row r="16" spans="1:15" x14ac:dyDescent="0.45">
      <c r="A16" s="440"/>
      <c r="B16" s="440"/>
      <c r="C16" s="440"/>
      <c r="D16" s="456"/>
      <c r="E16" s="440"/>
      <c r="F16" s="440"/>
      <c r="G16" s="440"/>
      <c r="H16" s="440"/>
      <c r="I16" s="440"/>
      <c r="J16" s="440"/>
      <c r="K16" s="440"/>
      <c r="L16" s="440"/>
      <c r="M16" s="440"/>
      <c r="N16" s="106"/>
      <c r="O16" s="106"/>
    </row>
    <row r="17" spans="1:15" ht="14.65" thickBot="1" x14ac:dyDescent="0.5">
      <c r="A17" s="457" t="s">
        <v>12</v>
      </c>
      <c r="B17" s="457"/>
      <c r="C17" s="457"/>
      <c r="D17" s="457"/>
      <c r="E17" s="457"/>
      <c r="F17" s="457"/>
      <c r="G17" s="457"/>
      <c r="H17" s="457"/>
      <c r="I17" s="457"/>
      <c r="J17" s="480"/>
      <c r="K17" s="480"/>
      <c r="L17" s="457"/>
      <c r="M17" s="457"/>
      <c r="N17" s="106"/>
      <c r="O17" s="106"/>
    </row>
    <row r="18" spans="1:15" x14ac:dyDescent="0.4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</row>
    <row r="19" spans="1:15" x14ac:dyDescent="0.45">
      <c r="A19" s="481">
        <v>217059000</v>
      </c>
      <c r="B19" s="440" t="s">
        <v>58</v>
      </c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106"/>
      <c r="O19" s="106"/>
    </row>
    <row r="20" spans="1:15" x14ac:dyDescent="0.45">
      <c r="A20" s="482" t="s">
        <v>198</v>
      </c>
      <c r="B20" s="440" t="s">
        <v>199</v>
      </c>
      <c r="C20" s="440"/>
      <c r="D20" s="440"/>
      <c r="E20" s="440"/>
      <c r="F20" s="440"/>
      <c r="G20" s="440"/>
      <c r="H20" s="440"/>
      <c r="I20" s="440"/>
      <c r="J20" s="440"/>
      <c r="K20" s="440"/>
      <c r="L20" s="440"/>
      <c r="M20" s="440"/>
      <c r="N20" s="106"/>
      <c r="O20" s="106"/>
    </row>
    <row r="21" spans="1:15" x14ac:dyDescent="0.45">
      <c r="A21" s="483">
        <v>23792.096544005261</v>
      </c>
      <c r="B21" s="440" t="s">
        <v>59</v>
      </c>
      <c r="C21" s="440"/>
      <c r="D21" s="440"/>
      <c r="E21" s="440"/>
      <c r="F21" s="440"/>
      <c r="G21" s="440"/>
      <c r="H21" s="440"/>
      <c r="I21" s="440"/>
      <c r="J21" s="440"/>
      <c r="K21" s="440"/>
      <c r="L21" s="440"/>
      <c r="M21" s="440"/>
      <c r="N21" s="106"/>
      <c r="O21" s="106"/>
    </row>
    <row r="22" spans="1:15" x14ac:dyDescent="0.45">
      <c r="A22" s="484">
        <v>179765.69909603798</v>
      </c>
      <c r="B22" s="440" t="s">
        <v>60</v>
      </c>
      <c r="C22" s="440"/>
      <c r="D22" s="440"/>
      <c r="E22" s="440"/>
      <c r="F22" s="440"/>
      <c r="G22" s="440"/>
      <c r="H22" s="440"/>
      <c r="I22" s="440"/>
      <c r="J22" s="440"/>
      <c r="K22" s="440"/>
      <c r="L22" s="440"/>
      <c r="M22" s="440"/>
      <c r="N22" s="106"/>
      <c r="O22" s="106"/>
    </row>
    <row r="23" spans="1:15" x14ac:dyDescent="0.45">
      <c r="A23" s="485">
        <v>1207.449443172778</v>
      </c>
      <c r="B23" s="486" t="s">
        <v>61</v>
      </c>
      <c r="C23" s="440"/>
      <c r="D23" s="440"/>
      <c r="E23" s="440"/>
      <c r="F23" s="440"/>
      <c r="G23" s="440"/>
      <c r="H23" s="440"/>
      <c r="I23" s="440"/>
      <c r="J23" s="440"/>
      <c r="K23" s="440"/>
      <c r="L23" s="440"/>
      <c r="M23" s="440"/>
      <c r="N23" s="106"/>
      <c r="O23" s="106"/>
    </row>
    <row r="24" spans="1:15" x14ac:dyDescent="0.45">
      <c r="A24" s="456">
        <v>0.93341941340080115</v>
      </c>
      <c r="B24" s="458" t="s">
        <v>62</v>
      </c>
      <c r="C24" s="440"/>
      <c r="D24" s="440"/>
      <c r="E24" s="440"/>
      <c r="F24" s="440"/>
      <c r="G24" s="440"/>
      <c r="H24" s="440"/>
      <c r="I24" s="440"/>
      <c r="J24" s="440"/>
      <c r="K24" s="440"/>
      <c r="L24" s="440"/>
      <c r="M24" s="440"/>
      <c r="N24" s="106"/>
      <c r="O24" s="106"/>
    </row>
    <row r="25" spans="1:15" x14ac:dyDescent="0.45">
      <c r="A25" s="487">
        <v>-2.4624732329984966E-2</v>
      </c>
      <c r="B25" s="440" t="s">
        <v>63</v>
      </c>
      <c r="C25" s="440"/>
      <c r="D25" s="440"/>
      <c r="E25" s="440"/>
      <c r="F25" s="440"/>
      <c r="G25" s="440"/>
      <c r="H25" s="440"/>
      <c r="I25" s="440"/>
      <c r="J25" s="440"/>
      <c r="K25" s="440"/>
      <c r="L25" s="440"/>
      <c r="M25" s="440"/>
      <c r="N25" s="106"/>
      <c r="O25" s="106"/>
    </row>
    <row r="26" spans="1:15" x14ac:dyDescent="0.45">
      <c r="A26" s="487"/>
      <c r="B26" s="440"/>
      <c r="C26" s="440"/>
      <c r="D26" s="440"/>
      <c r="E26" s="440"/>
      <c r="F26" s="440"/>
      <c r="G26" s="440"/>
      <c r="H26" s="440"/>
      <c r="I26" s="440"/>
      <c r="J26" s="440"/>
      <c r="K26" s="440"/>
      <c r="L26" s="440"/>
      <c r="M26" s="440"/>
      <c r="N26" s="106"/>
      <c r="O26" s="106"/>
    </row>
    <row r="27" spans="1:15" x14ac:dyDescent="0.4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ht="57" x14ac:dyDescent="0.45">
      <c r="A28" s="461" t="s">
        <v>64</v>
      </c>
      <c r="B28" s="461" t="s">
        <v>11</v>
      </c>
      <c r="C28" s="461" t="s">
        <v>65</v>
      </c>
      <c r="D28" s="461" t="s">
        <v>66</v>
      </c>
      <c r="E28" s="461" t="s">
        <v>67</v>
      </c>
      <c r="F28" s="461" t="s">
        <v>68</v>
      </c>
      <c r="G28" s="461" t="s">
        <v>69</v>
      </c>
      <c r="H28" s="440"/>
      <c r="I28" s="440"/>
      <c r="J28" s="440"/>
      <c r="K28" s="440"/>
      <c r="L28" s="440"/>
      <c r="M28" s="440"/>
      <c r="N28" s="106"/>
      <c r="O28" s="106"/>
    </row>
    <row r="29" spans="1:15" x14ac:dyDescent="0.45">
      <c r="A29" s="440" t="s">
        <v>70</v>
      </c>
      <c r="B29" s="442">
        <v>129356.93303623814</v>
      </c>
      <c r="C29" s="442">
        <v>147.31184937520169</v>
      </c>
      <c r="D29" s="442">
        <v>0</v>
      </c>
      <c r="E29" s="442">
        <v>0</v>
      </c>
      <c r="F29" s="442">
        <v>147.31184937520169</v>
      </c>
      <c r="G29" s="442">
        <v>-129209.62118686295</v>
      </c>
      <c r="H29" s="440"/>
      <c r="I29" s="440"/>
      <c r="J29" s="440"/>
      <c r="K29" s="440"/>
      <c r="L29" s="440"/>
      <c r="M29" s="440"/>
      <c r="N29" s="106"/>
      <c r="O29" s="106"/>
    </row>
    <row r="30" spans="1:15" x14ac:dyDescent="0.45">
      <c r="A30" s="440" t="s">
        <v>71</v>
      </c>
      <c r="B30" s="442">
        <v>0</v>
      </c>
      <c r="C30" s="488">
        <v>24250.631105435452</v>
      </c>
      <c r="D30" s="442">
        <v>2513.3502597344236</v>
      </c>
      <c r="E30" s="442">
        <v>4437.9467792260766</v>
      </c>
      <c r="F30" s="442">
        <v>31201.928144395952</v>
      </c>
      <c r="G30" s="442">
        <v>31201.928144395952</v>
      </c>
      <c r="H30" s="440"/>
      <c r="I30" s="440"/>
      <c r="J30" s="440"/>
      <c r="K30" s="440"/>
      <c r="L30" s="440"/>
      <c r="M30" s="440"/>
      <c r="N30" s="106"/>
      <c r="O30" s="106"/>
    </row>
    <row r="31" spans="1:15" x14ac:dyDescent="0.45">
      <c r="A31" s="440" t="s">
        <v>72</v>
      </c>
      <c r="B31" s="442">
        <v>0</v>
      </c>
      <c r="C31" s="442">
        <v>129209.62118686293</v>
      </c>
      <c r="D31" s="442">
        <v>0</v>
      </c>
      <c r="E31" s="442">
        <v>19354.149764781854</v>
      </c>
      <c r="F31" s="442">
        <v>148563.77095164478</v>
      </c>
      <c r="G31" s="442">
        <v>148563.77095164478</v>
      </c>
      <c r="H31" s="440"/>
      <c r="I31" s="440"/>
      <c r="J31" s="440"/>
      <c r="K31" s="440"/>
      <c r="L31" s="440"/>
      <c r="M31" s="440"/>
      <c r="N31" s="106"/>
      <c r="O31" s="106"/>
    </row>
    <row r="32" spans="1:15" x14ac:dyDescent="0.45">
      <c r="A32" s="440" t="s">
        <v>73</v>
      </c>
      <c r="B32" s="442">
        <v>80110.463580346652</v>
      </c>
      <c r="C32" s="442">
        <v>55859.8324749112</v>
      </c>
      <c r="D32" s="442">
        <v>0</v>
      </c>
      <c r="E32" s="442">
        <v>0</v>
      </c>
      <c r="F32" s="442">
        <v>55859.8324749112</v>
      </c>
      <c r="G32" s="442">
        <v>-24250.631105435452</v>
      </c>
      <c r="H32" s="440"/>
      <c r="I32" s="440"/>
      <c r="J32" s="440"/>
      <c r="K32" s="440"/>
      <c r="L32" s="440"/>
      <c r="M32" s="440"/>
      <c r="N32" s="106"/>
      <c r="O32" s="106"/>
    </row>
    <row r="33" spans="1:15" x14ac:dyDescent="0.45">
      <c r="A33" s="440" t="s">
        <v>24</v>
      </c>
      <c r="B33" s="442">
        <v>209467.3966165848</v>
      </c>
      <c r="C33" s="442">
        <v>209467.3966165848</v>
      </c>
      <c r="D33" s="442">
        <v>2513.3502597344236</v>
      </c>
      <c r="E33" s="442">
        <v>23792.096544007931</v>
      </c>
      <c r="F33" s="442">
        <v>235772.84342032715</v>
      </c>
      <c r="G33" s="442">
        <v>26305.44680374235</v>
      </c>
      <c r="H33" s="440"/>
      <c r="I33" s="440"/>
      <c r="J33" s="440"/>
      <c r="K33" s="440"/>
      <c r="L33" s="440"/>
      <c r="M33" s="440"/>
      <c r="N33" s="106"/>
      <c r="O33" s="106"/>
    </row>
    <row r="34" spans="1:15" x14ac:dyDescent="0.45">
      <c r="A34" s="440" t="s">
        <v>74</v>
      </c>
      <c r="B34" s="489">
        <v>0.61755163393287793</v>
      </c>
      <c r="C34" s="452">
        <v>0.73332445346060871</v>
      </c>
      <c r="D34" s="452">
        <v>1</v>
      </c>
      <c r="E34" s="452">
        <v>1</v>
      </c>
      <c r="F34" s="489">
        <v>0.76307775032713865</v>
      </c>
      <c r="G34" s="452"/>
      <c r="H34" s="440"/>
      <c r="I34" s="440"/>
      <c r="J34" s="440"/>
      <c r="K34" s="440"/>
      <c r="L34" s="440"/>
      <c r="M34" s="440"/>
      <c r="N34" s="106"/>
      <c r="O34" s="106"/>
    </row>
    <row r="35" spans="1:15" x14ac:dyDescent="0.45">
      <c r="A35" s="440"/>
      <c r="B35" s="440"/>
      <c r="C35" s="452"/>
      <c r="D35" s="452"/>
      <c r="E35" s="452"/>
      <c r="F35" s="440"/>
      <c r="G35" s="440"/>
      <c r="H35" s="440"/>
      <c r="I35" s="440"/>
      <c r="J35" s="440"/>
      <c r="K35" s="440"/>
      <c r="L35" s="440"/>
      <c r="M35" s="440"/>
      <c r="N35" s="106"/>
      <c r="O35" s="106"/>
    </row>
    <row r="36" spans="1:15" x14ac:dyDescent="0.45">
      <c r="A36" s="440"/>
      <c r="B36" s="440"/>
      <c r="C36" s="452"/>
      <c r="D36" s="452"/>
      <c r="E36" s="452"/>
      <c r="F36" s="440"/>
      <c r="G36" s="440"/>
      <c r="H36" s="440"/>
      <c r="I36" s="440"/>
      <c r="J36" s="440"/>
      <c r="K36" s="440"/>
      <c r="L36" s="440"/>
      <c r="M36" s="440"/>
      <c r="N36" s="106"/>
      <c r="O36" s="106"/>
    </row>
    <row r="37" spans="1:15" x14ac:dyDescent="0.45">
      <c r="A37" s="440"/>
      <c r="B37" s="449"/>
      <c r="C37" s="452"/>
      <c r="D37" s="452"/>
      <c r="E37" s="452"/>
      <c r="F37" s="440"/>
      <c r="G37" s="440"/>
      <c r="H37" s="440"/>
      <c r="I37" s="440"/>
      <c r="J37" s="440"/>
      <c r="K37" s="440"/>
      <c r="L37" s="440"/>
      <c r="M37" s="440"/>
      <c r="N37" s="106"/>
      <c r="O37" s="106"/>
    </row>
    <row r="38" spans="1:15" x14ac:dyDescent="0.45">
      <c r="A38" s="440"/>
      <c r="B38" s="440"/>
      <c r="C38" s="452"/>
      <c r="D38" s="452"/>
      <c r="E38" s="452"/>
      <c r="F38" s="440"/>
      <c r="G38" s="440"/>
      <c r="H38" s="440"/>
      <c r="I38" s="440"/>
      <c r="J38" s="440"/>
      <c r="K38" s="440"/>
      <c r="L38" s="440"/>
      <c r="M38" s="440"/>
      <c r="N38" s="106"/>
      <c r="O38" s="106"/>
    </row>
    <row r="39" spans="1:15" ht="14.65" thickBot="1" x14ac:dyDescent="0.5">
      <c r="A39" s="457" t="s">
        <v>14</v>
      </c>
      <c r="B39" s="457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106"/>
      <c r="O39" s="106"/>
    </row>
    <row r="40" spans="1:15" x14ac:dyDescent="0.4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</row>
    <row r="41" spans="1:15" ht="28.5" x14ac:dyDescent="0.45">
      <c r="A41" s="490"/>
      <c r="B41" s="460" t="s">
        <v>15</v>
      </c>
      <c r="C41" s="461" t="s">
        <v>16</v>
      </c>
      <c r="D41" s="461" t="s">
        <v>17</v>
      </c>
      <c r="E41" s="461" t="s">
        <v>18</v>
      </c>
      <c r="F41" s="461" t="s">
        <v>19</v>
      </c>
      <c r="G41" s="461" t="s">
        <v>20</v>
      </c>
      <c r="H41" s="461" t="s">
        <v>21</v>
      </c>
      <c r="I41" s="461" t="s">
        <v>22</v>
      </c>
      <c r="J41" s="461" t="s">
        <v>23</v>
      </c>
      <c r="K41" s="461" t="s">
        <v>75</v>
      </c>
      <c r="L41" s="461" t="s">
        <v>24</v>
      </c>
      <c r="M41" s="440"/>
      <c r="N41" s="106"/>
      <c r="O41" s="106"/>
    </row>
    <row r="42" spans="1:15" x14ac:dyDescent="0.45">
      <c r="A42" s="462" t="s">
        <v>76</v>
      </c>
      <c r="B42" s="442">
        <v>16560.16972565461</v>
      </c>
      <c r="C42" s="442">
        <v>15216.57259536014</v>
      </c>
      <c r="D42" s="442">
        <v>45426.781858295959</v>
      </c>
      <c r="E42" s="442">
        <v>32171.832653508616</v>
      </c>
      <c r="F42" s="442">
        <v>23587.815708061418</v>
      </c>
      <c r="G42" s="442">
        <v>33012.159840912667</v>
      </c>
      <c r="H42" s="442">
        <v>13899.178148032604</v>
      </c>
      <c r="I42" s="442">
        <v>4689.384656906981</v>
      </c>
      <c r="J42" s="442">
        <v>8078.4615385358647</v>
      </c>
      <c r="K42" s="442">
        <v>43130.486695053616</v>
      </c>
      <c r="L42" s="491">
        <v>235772.84342032246</v>
      </c>
      <c r="M42" s="440"/>
      <c r="N42" s="106"/>
      <c r="O42" s="106"/>
    </row>
    <row r="43" spans="1:15" x14ac:dyDescent="0.45">
      <c r="A43" s="469" t="s">
        <v>26</v>
      </c>
      <c r="B43" s="452">
        <v>7.02378165585818E-2</v>
      </c>
      <c r="C43" s="452">
        <v>6.4539123228158995E-2</v>
      </c>
      <c r="D43" s="452">
        <v>0.19267181580070358</v>
      </c>
      <c r="E43" s="452">
        <v>0.13645266429666425</v>
      </c>
      <c r="F43" s="452">
        <v>0.10004466742595314</v>
      </c>
      <c r="G43" s="452">
        <v>0.14001680330102703</v>
      </c>
      <c r="H43" s="452">
        <v>5.8951565186206083E-2</v>
      </c>
      <c r="I43" s="452">
        <v>1.9889418089369337E-2</v>
      </c>
      <c r="J43" s="452">
        <v>3.4263749044807099E-2</v>
      </c>
      <c r="K43" s="452">
        <v>0.18293237706836254</v>
      </c>
      <c r="L43" s="492">
        <v>1</v>
      </c>
      <c r="M43" s="440"/>
      <c r="N43" s="106"/>
      <c r="O43" s="106"/>
    </row>
    <row r="44" spans="1:15" x14ac:dyDescent="0.45">
      <c r="A44" s="440" t="s">
        <v>77</v>
      </c>
      <c r="B44" s="442">
        <v>16559.080690666928</v>
      </c>
      <c r="C44" s="442">
        <v>15216.572595360147</v>
      </c>
      <c r="D44" s="442">
        <v>45426.781858296046</v>
      </c>
      <c r="E44" s="442">
        <v>32170.743618520919</v>
      </c>
      <c r="F44" s="442">
        <v>23585.584720753002</v>
      </c>
      <c r="G44" s="442">
        <v>32927.360094186392</v>
      </c>
      <c r="H44" s="442">
        <v>13879.575518254551</v>
      </c>
      <c r="I44" s="442"/>
      <c r="J44" s="442"/>
      <c r="K44" s="442"/>
      <c r="L44" s="491">
        <v>179765.69909603798</v>
      </c>
      <c r="M44" s="440"/>
      <c r="N44" s="106"/>
      <c r="O44" s="106"/>
    </row>
    <row r="45" spans="1:15" x14ac:dyDescent="0.45">
      <c r="A45" s="440" t="s">
        <v>78</v>
      </c>
      <c r="B45" s="470">
        <v>0.99993423769165934</v>
      </c>
      <c r="C45" s="470">
        <v>1</v>
      </c>
      <c r="D45" s="470">
        <v>1</v>
      </c>
      <c r="E45" s="470">
        <v>0.99996614942644391</v>
      </c>
      <c r="F45" s="470">
        <v>0.99990541780824382</v>
      </c>
      <c r="G45" s="470">
        <v>0.99743125723566983</v>
      </c>
      <c r="H45" s="470">
        <v>0.99858965547680001</v>
      </c>
      <c r="I45" s="470">
        <v>0</v>
      </c>
      <c r="J45" s="470">
        <v>0</v>
      </c>
      <c r="K45" s="470">
        <v>0</v>
      </c>
      <c r="L45" s="493">
        <v>0.76245294618414505</v>
      </c>
      <c r="M45" s="440"/>
      <c r="N45" s="106"/>
      <c r="O45" s="106"/>
    </row>
    <row r="46" spans="1:15" x14ac:dyDescent="0.45">
      <c r="A46" s="464" t="s">
        <v>27</v>
      </c>
      <c r="B46" s="465">
        <v>0</v>
      </c>
      <c r="C46" s="465">
        <v>0</v>
      </c>
      <c r="D46" s="465">
        <v>0</v>
      </c>
      <c r="E46" s="466">
        <v>0</v>
      </c>
      <c r="F46" s="464">
        <v>0</v>
      </c>
      <c r="G46" s="464">
        <v>0</v>
      </c>
      <c r="H46" s="464">
        <v>0</v>
      </c>
      <c r="I46" s="464">
        <v>0</v>
      </c>
      <c r="J46" s="464">
        <v>0</v>
      </c>
      <c r="K46" s="464">
        <v>0</v>
      </c>
      <c r="L46" s="494"/>
      <c r="M46" s="440"/>
      <c r="N46" s="106"/>
      <c r="O46" s="106"/>
    </row>
    <row r="47" spans="1:15" x14ac:dyDescent="0.45">
      <c r="A47" s="440" t="s">
        <v>79</v>
      </c>
      <c r="B47" s="442">
        <v>1.0890349876699952</v>
      </c>
      <c r="C47" s="442"/>
      <c r="D47" s="442"/>
      <c r="E47" s="442">
        <v>1.0890349876699952</v>
      </c>
      <c r="F47" s="442">
        <v>2.2309873084079928</v>
      </c>
      <c r="G47" s="442">
        <v>84.799746726261787</v>
      </c>
      <c r="H47" s="442">
        <v>19.602629778059914</v>
      </c>
      <c r="I47" s="442">
        <v>4689.3846569069965</v>
      </c>
      <c r="J47" s="442">
        <v>8078.4615385358738</v>
      </c>
      <c r="K47" s="442">
        <v>42983.174845678426</v>
      </c>
      <c r="L47" s="491">
        <v>55859.832474909366</v>
      </c>
      <c r="M47" s="440"/>
      <c r="N47" s="106"/>
      <c r="O47" s="106"/>
    </row>
    <row r="48" spans="1:15" x14ac:dyDescent="0.45">
      <c r="A48" s="467" t="s">
        <v>80</v>
      </c>
      <c r="B48" s="468">
        <v>0</v>
      </c>
      <c r="C48" s="468">
        <v>0</v>
      </c>
      <c r="D48" s="468">
        <v>0</v>
      </c>
      <c r="E48" s="468">
        <v>0</v>
      </c>
      <c r="F48" s="468">
        <v>0</v>
      </c>
      <c r="G48" s="468">
        <v>0</v>
      </c>
      <c r="H48" s="468">
        <v>0</v>
      </c>
      <c r="I48" s="468">
        <v>514.39697378076846</v>
      </c>
      <c r="J48" s="468">
        <v>532.1161369646494</v>
      </c>
      <c r="K48" s="468">
        <v>538.59238150850877</v>
      </c>
      <c r="L48" s="495">
        <v>534.57545797785087</v>
      </c>
      <c r="M48" s="452"/>
      <c r="N48" s="106"/>
      <c r="O48" s="106"/>
    </row>
    <row r="49" spans="1:15" x14ac:dyDescent="0.45">
      <c r="A49" s="496" t="s">
        <v>81</v>
      </c>
      <c r="B49" s="497">
        <v>0</v>
      </c>
      <c r="C49" s="497">
        <v>0</v>
      </c>
      <c r="D49" s="497">
        <v>0</v>
      </c>
      <c r="E49" s="497">
        <v>0</v>
      </c>
      <c r="F49" s="497">
        <v>0</v>
      </c>
      <c r="G49" s="497">
        <v>0</v>
      </c>
      <c r="H49" s="497">
        <v>0</v>
      </c>
      <c r="I49" s="497">
        <v>-12.986681342646083</v>
      </c>
      <c r="J49" s="497">
        <v>-13.434026754179369</v>
      </c>
      <c r="K49" s="497">
        <v>-13.597528735092586</v>
      </c>
      <c r="L49" s="495">
        <v>-13.496115802028088</v>
      </c>
      <c r="M49" s="498"/>
      <c r="N49" s="106"/>
      <c r="O49" s="106"/>
    </row>
    <row r="50" spans="1:15" x14ac:dyDescent="0.45">
      <c r="A50" s="496" t="s">
        <v>82</v>
      </c>
      <c r="B50" s="487">
        <v>0</v>
      </c>
      <c r="C50" s="487">
        <v>0</v>
      </c>
      <c r="D50" s="487">
        <v>0</v>
      </c>
      <c r="E50" s="487">
        <v>0</v>
      </c>
      <c r="F50" s="487">
        <v>0</v>
      </c>
      <c r="G50" s="487">
        <v>0</v>
      </c>
      <c r="H50" s="487">
        <v>0</v>
      </c>
      <c r="I50" s="487">
        <v>-2.4624732330028598E-2</v>
      </c>
      <c r="J50" s="487">
        <v>-2.4624732330028487E-2</v>
      </c>
      <c r="K50" s="487">
        <v>-2.4624732330032484E-2</v>
      </c>
      <c r="L50" s="499">
        <v>-2.4624732330031596E-2</v>
      </c>
      <c r="M50" s="458"/>
      <c r="N50" s="106"/>
      <c r="O50" s="106"/>
    </row>
    <row r="51" spans="1:15" x14ac:dyDescent="0.45">
      <c r="A51" s="464"/>
      <c r="B51" s="465"/>
      <c r="C51" s="465"/>
      <c r="D51" s="465"/>
      <c r="E51" s="466"/>
      <c r="F51" s="464"/>
      <c r="G51" s="464"/>
      <c r="H51" s="464"/>
      <c r="I51" s="464"/>
      <c r="J51" s="464"/>
      <c r="K51" s="464"/>
      <c r="L51" s="494"/>
      <c r="M51" s="440"/>
      <c r="N51" s="106"/>
      <c r="O51" s="106"/>
    </row>
    <row r="52" spans="1:15" x14ac:dyDescent="0.45">
      <c r="A52" s="440" t="s">
        <v>83</v>
      </c>
      <c r="B52" s="442">
        <v>15662.481313216253</v>
      </c>
      <c r="C52" s="442">
        <v>14712.470100746299</v>
      </c>
      <c r="D52" s="442">
        <v>43263.645710900724</v>
      </c>
      <c r="E52" s="442">
        <v>29550.267516902575</v>
      </c>
      <c r="F52" s="442">
        <v>20259.844437704574</v>
      </c>
      <c r="G52" s="442">
        <v>25115.061872171729</v>
      </c>
      <c r="H52" s="442">
        <v>0</v>
      </c>
      <c r="I52" s="442">
        <v>0</v>
      </c>
      <c r="J52" s="442">
        <v>0</v>
      </c>
      <c r="K52" s="442">
        <v>0</v>
      </c>
      <c r="L52" s="491">
        <v>148563.77095164216</v>
      </c>
      <c r="M52" s="440"/>
      <c r="N52" s="106"/>
      <c r="O52" s="106"/>
    </row>
    <row r="53" spans="1:15" x14ac:dyDescent="0.45">
      <c r="A53" s="467" t="s">
        <v>189</v>
      </c>
      <c r="B53" s="468">
        <v>569.81078946655862</v>
      </c>
      <c r="C53" s="468">
        <v>518.60903613160474</v>
      </c>
      <c r="D53" s="468">
        <v>469.55347681563347</v>
      </c>
      <c r="E53" s="468">
        <v>428.55293695454816</v>
      </c>
      <c r="F53" s="468">
        <v>388.68272905658176</v>
      </c>
      <c r="G53" s="468">
        <v>343.05491293231552</v>
      </c>
      <c r="H53" s="468">
        <v>0</v>
      </c>
      <c r="I53" s="468">
        <v>0</v>
      </c>
      <c r="J53" s="468">
        <v>0</v>
      </c>
      <c r="K53" s="468">
        <v>0</v>
      </c>
      <c r="L53" s="495">
        <v>444.4126353472389</v>
      </c>
      <c r="M53" s="440"/>
      <c r="N53" s="106"/>
      <c r="O53" s="106"/>
    </row>
    <row r="54" spans="1:15" x14ac:dyDescent="0.45">
      <c r="A54" s="467" t="s">
        <v>190</v>
      </c>
      <c r="B54" s="468">
        <v>27.670074777693486</v>
      </c>
      <c r="C54" s="468">
        <v>68.31051525805448</v>
      </c>
      <c r="D54" s="468">
        <v>89.898116381338056</v>
      </c>
      <c r="E54" s="468">
        <v>107.14006077264669</v>
      </c>
      <c r="F54" s="468">
        <v>116.8879549238786</v>
      </c>
      <c r="G54" s="468">
        <v>122.71444215791475</v>
      </c>
      <c r="H54" s="468">
        <v>0</v>
      </c>
      <c r="I54" s="468">
        <v>0</v>
      </c>
      <c r="J54" s="468">
        <v>0</v>
      </c>
      <c r="K54" s="468">
        <v>0</v>
      </c>
      <c r="L54" s="495">
        <v>93.857665692890151</v>
      </c>
      <c r="M54" s="440"/>
      <c r="N54" s="106"/>
      <c r="O54" s="106"/>
    </row>
    <row r="55" spans="1:15" x14ac:dyDescent="0.45">
      <c r="A55" s="467" t="s">
        <v>85</v>
      </c>
      <c r="B55" s="468">
        <v>3.5521034045303757</v>
      </c>
      <c r="C55" s="468">
        <v>11.080876979049707</v>
      </c>
      <c r="D55" s="468">
        <v>21.757144528535012</v>
      </c>
      <c r="E55" s="468">
        <v>56.598092475076271</v>
      </c>
      <c r="F55" s="468">
        <v>101.71958874631959</v>
      </c>
      <c r="G55" s="468">
        <v>128.43966141026971</v>
      </c>
      <c r="H55" s="468">
        <v>0</v>
      </c>
      <c r="I55" s="468">
        <v>0</v>
      </c>
      <c r="J55" s="468">
        <v>0</v>
      </c>
      <c r="K55" s="468">
        <v>0</v>
      </c>
      <c r="L55" s="495">
        <v>54.650181709906086</v>
      </c>
      <c r="M55" s="452"/>
      <c r="N55" s="111"/>
      <c r="O55" s="111"/>
    </row>
    <row r="56" spans="1:15" x14ac:dyDescent="0.45">
      <c r="A56" s="496" t="s">
        <v>86</v>
      </c>
      <c r="B56" s="497">
        <v>-28.458322958656968</v>
      </c>
      <c r="C56" s="497">
        <v>-70.3148635821792</v>
      </c>
      <c r="D56" s="497">
        <v>-92.717011840634555</v>
      </c>
      <c r="E56" s="497">
        <v>-111.27386273542362</v>
      </c>
      <c r="F56" s="497">
        <v>-122.40701248729518</v>
      </c>
      <c r="G56" s="497">
        <v>-129.05518379751868</v>
      </c>
      <c r="H56" s="497">
        <v>0</v>
      </c>
      <c r="I56" s="497">
        <v>0</v>
      </c>
      <c r="J56" s="497">
        <v>0</v>
      </c>
      <c r="K56" s="497">
        <v>0</v>
      </c>
      <c r="L56" s="495">
        <v>-97.60695697842624</v>
      </c>
      <c r="M56" s="498"/>
      <c r="N56" s="111"/>
      <c r="O56" s="111"/>
    </row>
    <row r="57" spans="1:15" x14ac:dyDescent="0.45">
      <c r="A57" s="496" t="s">
        <v>87</v>
      </c>
      <c r="B57" s="487">
        <v>-0.88903292432820036</v>
      </c>
      <c r="C57" s="487">
        <v>-0.86386416656883591</v>
      </c>
      <c r="D57" s="487">
        <v>-0.80993837195558771</v>
      </c>
      <c r="E57" s="487">
        <v>-0.66284962604917474</v>
      </c>
      <c r="F57" s="487">
        <v>-0.54615120121197158</v>
      </c>
      <c r="G57" s="487">
        <v>-0.50119521302795844</v>
      </c>
      <c r="H57" s="487">
        <v>0</v>
      </c>
      <c r="I57" s="487">
        <v>0</v>
      </c>
      <c r="J57" s="487">
        <v>0</v>
      </c>
      <c r="K57" s="487">
        <v>0</v>
      </c>
      <c r="L57" s="499">
        <v>-0.64106653927226342</v>
      </c>
      <c r="M57" s="458"/>
      <c r="N57" s="111"/>
      <c r="O57" s="111"/>
    </row>
    <row r="58" spans="1:15" x14ac:dyDescent="0.45">
      <c r="A58" s="496"/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99"/>
      <c r="M58" s="458"/>
      <c r="N58" s="106"/>
      <c r="O58" s="106"/>
    </row>
    <row r="59" spans="1:15" x14ac:dyDescent="0.45">
      <c r="A59" s="440" t="s">
        <v>88</v>
      </c>
      <c r="B59" s="442">
        <v>896.59937745069908</v>
      </c>
      <c r="C59" s="442">
        <v>504.10249461384592</v>
      </c>
      <c r="D59" s="442">
        <v>2163.1361473954116</v>
      </c>
      <c r="E59" s="442">
        <v>2620.4761016183361</v>
      </c>
      <c r="F59" s="442">
        <v>3325.740283048427</v>
      </c>
      <c r="G59" s="442">
        <v>7812.2982220146841</v>
      </c>
      <c r="H59" s="442">
        <v>13879.575518254547</v>
      </c>
      <c r="I59" s="442">
        <v>0</v>
      </c>
      <c r="J59" s="442">
        <v>0</v>
      </c>
      <c r="K59" s="442">
        <v>0</v>
      </c>
      <c r="L59" s="491">
        <v>31201.928144395952</v>
      </c>
      <c r="M59" s="440"/>
      <c r="N59" s="106"/>
      <c r="O59" s="106"/>
    </row>
    <row r="60" spans="1:15" x14ac:dyDescent="0.45">
      <c r="A60" s="467" t="s">
        <v>89</v>
      </c>
      <c r="B60" s="468">
        <v>131.71098102380731</v>
      </c>
      <c r="C60" s="468">
        <v>131.69089873239301</v>
      </c>
      <c r="D60" s="468">
        <v>131.67205530772696</v>
      </c>
      <c r="E60" s="468">
        <v>131.73233633314481</v>
      </c>
      <c r="F60" s="468">
        <v>131.78398430329835</v>
      </c>
      <c r="G60" s="468">
        <v>132.02154743538037</v>
      </c>
      <c r="H60" s="468">
        <v>134.02013875950655</v>
      </c>
      <c r="I60" s="468">
        <v>0</v>
      </c>
      <c r="J60" s="468">
        <v>0</v>
      </c>
      <c r="K60" s="468">
        <v>0</v>
      </c>
      <c r="L60" s="495">
        <v>132.8224761951665</v>
      </c>
      <c r="M60" s="449"/>
      <c r="N60" s="106"/>
      <c r="O60" s="106"/>
    </row>
    <row r="61" spans="1:15" x14ac:dyDescent="0.45">
      <c r="A61" s="467" t="s">
        <v>90</v>
      </c>
      <c r="B61" s="468">
        <v>491.23243749711077</v>
      </c>
      <c r="C61" s="468">
        <v>387.98234641717994</v>
      </c>
      <c r="D61" s="468">
        <v>348.51509213147392</v>
      </c>
      <c r="E61" s="468">
        <v>317.71973484392538</v>
      </c>
      <c r="F61" s="468">
        <v>294.0300604424242</v>
      </c>
      <c r="G61" s="468">
        <v>270.58461292042909</v>
      </c>
      <c r="H61" s="468">
        <v>373.43743705789916</v>
      </c>
      <c r="I61" s="468">
        <v>0</v>
      </c>
      <c r="J61" s="468">
        <v>0</v>
      </c>
      <c r="K61" s="468">
        <v>0</v>
      </c>
      <c r="L61" s="495">
        <v>336.43409790203157</v>
      </c>
      <c r="M61" s="449"/>
      <c r="N61" s="111"/>
      <c r="O61" s="111"/>
    </row>
    <row r="62" spans="1:15" x14ac:dyDescent="0.45">
      <c r="A62" s="496" t="s">
        <v>91</v>
      </c>
      <c r="B62" s="497">
        <v>-147.43807135128182</v>
      </c>
      <c r="C62" s="497">
        <v>-144.81078703082721</v>
      </c>
      <c r="D62" s="497">
        <v>-143.79506105325615</v>
      </c>
      <c r="E62" s="497">
        <v>-143.07939147670143</v>
      </c>
      <c r="F62" s="497">
        <v>-142.53426393595564</v>
      </c>
      <c r="G62" s="497">
        <v>-142.18591110318752</v>
      </c>
      <c r="H62" s="497">
        <v>-146.83162515612196</v>
      </c>
      <c r="I62" s="497">
        <v>0</v>
      </c>
      <c r="J62" s="497">
        <v>0</v>
      </c>
      <c r="K62" s="497">
        <v>0</v>
      </c>
      <c r="L62" s="495">
        <v>-144.66952411022561</v>
      </c>
      <c r="M62" s="458"/>
      <c r="N62" s="111"/>
      <c r="O62" s="111"/>
    </row>
    <row r="63" spans="1:15" x14ac:dyDescent="0.45">
      <c r="A63" s="496" t="s">
        <v>92</v>
      </c>
      <c r="B63" s="487">
        <v>-0.23085154130121399</v>
      </c>
      <c r="C63" s="487">
        <v>-0.27179552051220013</v>
      </c>
      <c r="D63" s="487">
        <v>-0.29208225774555541</v>
      </c>
      <c r="E63" s="487">
        <v>-0.3105027403570767</v>
      </c>
      <c r="F63" s="487">
        <v>-0.32649086509510139</v>
      </c>
      <c r="G63" s="487">
        <v>-0.34446721078138898</v>
      </c>
      <c r="H63" s="487">
        <v>-0.28222248028986219</v>
      </c>
      <c r="I63" s="487">
        <v>0</v>
      </c>
      <c r="J63" s="487">
        <v>0</v>
      </c>
      <c r="K63" s="487">
        <v>0</v>
      </c>
      <c r="L63" s="499">
        <v>-0.3007034607329141</v>
      </c>
      <c r="M63" s="458"/>
      <c r="N63" s="106"/>
      <c r="O63" s="106"/>
    </row>
    <row r="64" spans="1:15" x14ac:dyDescent="0.45">
      <c r="A64" s="440"/>
      <c r="B64" s="440"/>
      <c r="C64" s="440"/>
      <c r="D64" s="440"/>
      <c r="E64" s="440"/>
      <c r="F64" s="440"/>
      <c r="G64" s="440"/>
      <c r="H64" s="440"/>
      <c r="I64" s="440"/>
      <c r="J64" s="440"/>
      <c r="K64" s="440"/>
      <c r="L64" s="440"/>
      <c r="M64" s="449"/>
      <c r="N64" s="106"/>
      <c r="O64" s="106"/>
    </row>
    <row r="65" spans="1:15" ht="28.5" x14ac:dyDescent="0.45">
      <c r="A65" s="459" t="s">
        <v>93</v>
      </c>
      <c r="B65" s="460" t="s">
        <v>15</v>
      </c>
      <c r="C65" s="461" t="s">
        <v>16</v>
      </c>
      <c r="D65" s="461" t="s">
        <v>17</v>
      </c>
      <c r="E65" s="461" t="s">
        <v>18</v>
      </c>
      <c r="F65" s="461" t="s">
        <v>19</v>
      </c>
      <c r="G65" s="461" t="s">
        <v>20</v>
      </c>
      <c r="H65" s="461" t="s">
        <v>21</v>
      </c>
      <c r="I65" s="461" t="s">
        <v>22</v>
      </c>
      <c r="J65" s="461" t="s">
        <v>23</v>
      </c>
      <c r="K65" s="461" t="s">
        <v>75</v>
      </c>
      <c r="L65" s="461" t="s">
        <v>24</v>
      </c>
      <c r="M65" s="440"/>
      <c r="N65" s="106"/>
      <c r="O65" s="106"/>
    </row>
    <row r="66" spans="1:15" x14ac:dyDescent="0.45">
      <c r="A66" s="440" t="s">
        <v>94</v>
      </c>
      <c r="B66" s="442">
        <v>3000.3521865747616</v>
      </c>
      <c r="C66" s="442">
        <v>912.38067241899682</v>
      </c>
      <c r="D66" s="442">
        <v>3161.5283975296188</v>
      </c>
      <c r="E66" s="442">
        <v>3903.7092241680093</v>
      </c>
      <c r="F66" s="442">
        <v>3991.5654274072072</v>
      </c>
      <c r="G66" s="442">
        <v>5252.6584215391958</v>
      </c>
      <c r="H66" s="442">
        <v>3569.9022143677189</v>
      </c>
      <c r="I66" s="442">
        <v>0</v>
      </c>
      <c r="J66" s="442">
        <v>0</v>
      </c>
      <c r="K66" s="442">
        <v>0</v>
      </c>
      <c r="L66" s="491">
        <v>23792.096544005508</v>
      </c>
      <c r="M66" s="440"/>
      <c r="N66" s="106"/>
      <c r="O66" s="106"/>
    </row>
    <row r="67" spans="1:15" x14ac:dyDescent="0.45">
      <c r="A67" s="440" t="s">
        <v>95</v>
      </c>
      <c r="B67" s="463">
        <v>5.0334216209647765E-2</v>
      </c>
      <c r="C67" s="463">
        <v>9.2613462736194446E-2</v>
      </c>
      <c r="D67" s="463">
        <v>0.10533876283784524</v>
      </c>
      <c r="E67" s="453">
        <v>0.13192522300726245</v>
      </c>
      <c r="F67" s="453">
        <v>0.14672609456652105</v>
      </c>
      <c r="G67" s="453">
        <v>0.15964084411205995</v>
      </c>
      <c r="H67" s="453">
        <v>9.2765567918213637E-2</v>
      </c>
      <c r="I67" s="453">
        <v>0</v>
      </c>
      <c r="J67" s="453">
        <v>0</v>
      </c>
      <c r="K67" s="453">
        <v>0</v>
      </c>
      <c r="L67" s="493">
        <v>8.5363172944642352E-2</v>
      </c>
      <c r="M67" s="440"/>
      <c r="N67" s="106"/>
      <c r="O67" s="106"/>
    </row>
    <row r="68" spans="1:15" x14ac:dyDescent="0.45">
      <c r="A68" s="464" t="s">
        <v>27</v>
      </c>
      <c r="B68" s="500">
        <v>0</v>
      </c>
      <c r="C68" s="500">
        <v>0</v>
      </c>
      <c r="D68" s="500">
        <v>0</v>
      </c>
      <c r="E68" s="471">
        <v>0</v>
      </c>
      <c r="F68" s="471">
        <v>0</v>
      </c>
      <c r="G68" s="471">
        <v>0</v>
      </c>
      <c r="H68" s="464">
        <v>0</v>
      </c>
      <c r="I68" s="464">
        <v>0</v>
      </c>
      <c r="J68" s="464">
        <v>0</v>
      </c>
      <c r="K68" s="464">
        <v>0</v>
      </c>
      <c r="L68" s="494"/>
      <c r="M68" s="440"/>
      <c r="N68" s="106"/>
      <c r="O68" s="106"/>
    </row>
    <row r="69" spans="1:15" x14ac:dyDescent="0.45">
      <c r="A69" s="440" t="s">
        <v>96</v>
      </c>
      <c r="B69" s="442">
        <v>67.264703469410804</v>
      </c>
      <c r="C69" s="442">
        <v>41.312284053420605</v>
      </c>
      <c r="D69" s="442">
        <v>190.52850772241788</v>
      </c>
      <c r="E69" s="442">
        <v>247.39093039520046</v>
      </c>
      <c r="F69" s="442">
        <v>316.07808480210582</v>
      </c>
      <c r="G69" s="442">
        <v>763.43315872583742</v>
      </c>
      <c r="H69" s="442">
        <v>887.34259056603366</v>
      </c>
      <c r="I69" s="442">
        <v>0</v>
      </c>
      <c r="J69" s="442">
        <v>0</v>
      </c>
      <c r="K69" s="442">
        <v>0</v>
      </c>
      <c r="L69" s="491">
        <v>2513.3502597344268</v>
      </c>
      <c r="M69" s="440"/>
      <c r="N69" s="106"/>
      <c r="O69" s="106"/>
    </row>
    <row r="70" spans="1:15" x14ac:dyDescent="0.45">
      <c r="A70" s="440" t="s">
        <v>97</v>
      </c>
      <c r="B70" s="453">
        <v>0.11217483210851564</v>
      </c>
      <c r="C70" s="453">
        <v>0.12007657165275849</v>
      </c>
      <c r="D70" s="453">
        <v>0.12829903981149843</v>
      </c>
      <c r="E70" s="453">
        <v>0.13620967927370603</v>
      </c>
      <c r="F70" s="453">
        <v>0.14226996842473347</v>
      </c>
      <c r="G70" s="453">
        <v>0.15346244512583149</v>
      </c>
      <c r="H70" s="453">
        <v>0.12561859620033897</v>
      </c>
      <c r="I70" s="453">
        <v>0</v>
      </c>
      <c r="J70" s="453">
        <v>0</v>
      </c>
      <c r="K70" s="453">
        <v>0</v>
      </c>
      <c r="L70" s="501">
        <v>9.1027136276647602E-2</v>
      </c>
      <c r="M70" s="440"/>
      <c r="N70" s="106"/>
      <c r="O70" s="106"/>
    </row>
    <row r="71" spans="1:15" ht="14.65" thickBot="1" x14ac:dyDescent="0.5">
      <c r="A71" s="110"/>
      <c r="B71" s="110"/>
      <c r="C71" s="110"/>
      <c r="D71" s="110"/>
      <c r="E71" s="110"/>
      <c r="F71" s="110"/>
      <c r="G71" s="106"/>
      <c r="H71" s="106"/>
      <c r="I71" s="106"/>
      <c r="J71" s="106"/>
      <c r="K71" s="106"/>
      <c r="L71" s="106"/>
      <c r="M71" s="106"/>
      <c r="N71" s="106"/>
      <c r="O71" s="106"/>
    </row>
    <row r="72" spans="1:15" ht="14.65" thickBot="1" x14ac:dyDescent="0.5">
      <c r="A72" s="457" t="s">
        <v>40</v>
      </c>
      <c r="B72" s="457"/>
      <c r="C72" s="457"/>
      <c r="D72" s="457"/>
      <c r="E72" s="457"/>
      <c r="F72" s="457"/>
      <c r="G72" s="440"/>
      <c r="H72" s="440"/>
      <c r="I72" s="440"/>
      <c r="J72" s="440"/>
      <c r="K72" s="440"/>
      <c r="L72" s="440"/>
      <c r="M72" s="440"/>
      <c r="N72" s="106"/>
      <c r="O72" s="106"/>
    </row>
    <row r="73" spans="1:15" x14ac:dyDescent="0.45">
      <c r="A73" s="114"/>
      <c r="B73" s="112"/>
      <c r="C73" s="113"/>
      <c r="D73" s="113"/>
      <c r="E73" s="113"/>
      <c r="F73" s="113"/>
      <c r="G73" s="106"/>
      <c r="H73" s="106"/>
      <c r="I73" s="106"/>
      <c r="J73" s="106"/>
      <c r="K73" s="106"/>
      <c r="L73" s="106"/>
      <c r="M73" s="106"/>
      <c r="N73" s="106"/>
      <c r="O73" s="106"/>
    </row>
    <row r="74" spans="1:15" x14ac:dyDescent="0.45">
      <c r="A74" s="490"/>
      <c r="B74" s="460" t="s">
        <v>41</v>
      </c>
      <c r="C74" s="461" t="s">
        <v>42</v>
      </c>
      <c r="D74" s="461" t="s">
        <v>43</v>
      </c>
      <c r="E74" s="461" t="s">
        <v>98</v>
      </c>
      <c r="F74" s="461" t="s">
        <v>24</v>
      </c>
      <c r="G74" s="440"/>
      <c r="H74" s="440"/>
      <c r="I74" s="440"/>
      <c r="J74" s="440"/>
      <c r="K74" s="440"/>
      <c r="L74" s="440"/>
      <c r="M74" s="440"/>
      <c r="N74" s="106"/>
      <c r="O74" s="106"/>
    </row>
    <row r="75" spans="1:15" x14ac:dyDescent="0.45">
      <c r="A75" s="462" t="s">
        <v>76</v>
      </c>
      <c r="B75" s="442">
        <v>16252.321366019365</v>
      </c>
      <c r="C75" s="442">
        <v>55345.895898291164</v>
      </c>
      <c r="D75" s="442">
        <v>85656.291636226859</v>
      </c>
      <c r="E75" s="442">
        <v>78518.334519783864</v>
      </c>
      <c r="F75" s="491">
        <v>235772.84342032124</v>
      </c>
      <c r="G75" s="440"/>
      <c r="H75" s="440"/>
      <c r="I75" s="440"/>
      <c r="J75" s="440"/>
      <c r="K75" s="440"/>
      <c r="L75" s="440"/>
      <c r="M75" s="440"/>
      <c r="N75" s="106"/>
      <c r="O75" s="106"/>
    </row>
    <row r="76" spans="1:15" x14ac:dyDescent="0.45">
      <c r="A76" s="469" t="s">
        <v>26</v>
      </c>
      <c r="B76" s="452">
        <v>6.8932117585073005E-2</v>
      </c>
      <c r="C76" s="452">
        <v>0.23474245420035278</v>
      </c>
      <c r="D76" s="452">
        <v>0.36330007473977632</v>
      </c>
      <c r="E76" s="452">
        <v>0.33302535347462792</v>
      </c>
      <c r="F76" s="492">
        <v>1</v>
      </c>
      <c r="G76" s="440"/>
      <c r="H76" s="440"/>
      <c r="I76" s="440"/>
      <c r="J76" s="440"/>
      <c r="K76" s="440"/>
      <c r="L76" s="440"/>
      <c r="M76" s="440"/>
      <c r="N76" s="106"/>
      <c r="O76" s="106"/>
    </row>
    <row r="77" spans="1:15" x14ac:dyDescent="0.45">
      <c r="A77" s="440" t="s">
        <v>77</v>
      </c>
      <c r="B77" s="442">
        <v>6718.7757099159935</v>
      </c>
      <c r="C77" s="442">
        <v>44806.91167227093</v>
      </c>
      <c r="D77" s="442">
        <v>66267.249238743534</v>
      </c>
      <c r="E77" s="442">
        <v>61972.762475106727</v>
      </c>
      <c r="F77" s="491">
        <v>179765.69909603719</v>
      </c>
      <c r="G77" s="440"/>
      <c r="H77" s="440"/>
      <c r="I77" s="440"/>
      <c r="J77" s="440"/>
      <c r="K77" s="440"/>
      <c r="L77" s="106"/>
      <c r="M77" s="106"/>
      <c r="N77" s="106"/>
      <c r="O77" s="106"/>
    </row>
    <row r="78" spans="1:15" x14ac:dyDescent="0.45">
      <c r="A78" s="440" t="s">
        <v>78</v>
      </c>
      <c r="B78" s="470">
        <v>0.4134040644780585</v>
      </c>
      <c r="C78" s="470">
        <v>0.80957966159970263</v>
      </c>
      <c r="D78" s="470">
        <v>0.77364135164960812</v>
      </c>
      <c r="E78" s="470">
        <v>0.78927759808114506</v>
      </c>
      <c r="F78" s="493">
        <v>0.76245294618414572</v>
      </c>
      <c r="G78" s="452"/>
      <c r="H78" s="452"/>
      <c r="I78" s="452"/>
      <c r="J78" s="453"/>
      <c r="K78" s="453"/>
      <c r="L78" s="106"/>
      <c r="M78" s="106"/>
      <c r="N78" s="106"/>
      <c r="O78" s="106"/>
    </row>
    <row r="79" spans="1:15" x14ac:dyDescent="0.45">
      <c r="A79" s="440" t="s">
        <v>79</v>
      </c>
      <c r="B79" s="442">
        <v>9458.1768029347695</v>
      </c>
      <c r="C79" s="442">
        <v>10508.151513360595</v>
      </c>
      <c r="D79" s="442">
        <v>19368.487255710221</v>
      </c>
      <c r="E79" s="442">
        <v>16525.016902903986</v>
      </c>
      <c r="F79" s="502">
        <v>55859.832474909577</v>
      </c>
      <c r="G79" s="452"/>
      <c r="H79" s="452"/>
      <c r="I79" s="452"/>
      <c r="J79" s="453"/>
      <c r="K79" s="453"/>
      <c r="L79" s="106"/>
      <c r="M79" s="106"/>
      <c r="N79" s="106"/>
      <c r="O79" s="106"/>
    </row>
    <row r="80" spans="1:15" x14ac:dyDescent="0.45">
      <c r="A80" s="464" t="s">
        <v>27</v>
      </c>
      <c r="B80" s="464">
        <v>0</v>
      </c>
      <c r="C80" s="464">
        <v>0</v>
      </c>
      <c r="D80" s="464">
        <v>0</v>
      </c>
      <c r="E80" s="464">
        <v>0</v>
      </c>
      <c r="F80" s="494"/>
      <c r="G80" s="440"/>
      <c r="H80" s="440"/>
      <c r="I80" s="440"/>
      <c r="J80" s="440"/>
      <c r="K80" s="440"/>
      <c r="L80" s="106"/>
      <c r="M80" s="106"/>
      <c r="N80" s="106"/>
      <c r="O80" s="106"/>
    </row>
    <row r="81" spans="1:15" x14ac:dyDescent="0.45">
      <c r="A81" s="440" t="s">
        <v>83</v>
      </c>
      <c r="B81" s="442">
        <v>3010.9391052448746</v>
      </c>
      <c r="C81" s="442">
        <v>34767.829700583112</v>
      </c>
      <c r="D81" s="442">
        <v>54913.320484548261</v>
      </c>
      <c r="E81" s="442">
        <v>55871.68166126508</v>
      </c>
      <c r="F81" s="491">
        <v>148563.77095164135</v>
      </c>
      <c r="G81" s="440"/>
      <c r="H81" s="440"/>
      <c r="I81" s="440"/>
      <c r="J81" s="440"/>
      <c r="K81" s="440"/>
      <c r="L81" s="106"/>
      <c r="M81" s="106"/>
      <c r="N81" s="106"/>
      <c r="O81" s="106"/>
    </row>
    <row r="82" spans="1:15" x14ac:dyDescent="0.45">
      <c r="A82" s="467" t="s">
        <v>189</v>
      </c>
      <c r="B82" s="468">
        <v>116.9070271307848</v>
      </c>
      <c r="C82" s="468">
        <v>223.84244891362636</v>
      </c>
      <c r="D82" s="468">
        <v>346.52494383381867</v>
      </c>
      <c r="E82" s="468">
        <v>695.52704394059765</v>
      </c>
      <c r="F82" s="495">
        <v>444.41263534724095</v>
      </c>
      <c r="G82" s="440"/>
      <c r="H82" s="440"/>
      <c r="I82" s="440"/>
      <c r="J82" s="440"/>
      <c r="K82" s="440"/>
      <c r="L82" s="106"/>
      <c r="M82" s="106"/>
      <c r="N82" s="106"/>
      <c r="O82" s="106"/>
    </row>
    <row r="83" spans="1:15" x14ac:dyDescent="0.45">
      <c r="A83" s="467" t="s">
        <v>190</v>
      </c>
      <c r="B83" s="468">
        <v>86.904762783201349</v>
      </c>
      <c r="C83" s="468">
        <v>87.837335845198851</v>
      </c>
      <c r="D83" s="468">
        <v>97.849083068069817</v>
      </c>
      <c r="E83" s="468">
        <v>94.055737208044263</v>
      </c>
      <c r="F83" s="495">
        <v>93.857665692890606</v>
      </c>
      <c r="G83" s="440"/>
      <c r="H83" s="440"/>
      <c r="I83" s="440"/>
      <c r="J83" s="440"/>
      <c r="K83" s="440"/>
      <c r="L83" s="111"/>
      <c r="M83" s="111"/>
      <c r="N83" s="111"/>
      <c r="O83" s="111"/>
    </row>
    <row r="84" spans="1:15" x14ac:dyDescent="0.45">
      <c r="A84" s="467" t="s">
        <v>85</v>
      </c>
      <c r="B84" s="468">
        <v>42.112496382878042</v>
      </c>
      <c r="C84" s="468">
        <v>32.469866120576292</v>
      </c>
      <c r="D84" s="468">
        <v>51.967232394699437</v>
      </c>
      <c r="E84" s="468">
        <v>71.765136357998301</v>
      </c>
      <c r="F84" s="495">
        <v>54.650181709906377</v>
      </c>
      <c r="G84" s="440"/>
      <c r="H84" s="440"/>
      <c r="I84" s="440"/>
      <c r="J84" s="440"/>
      <c r="K84" s="440"/>
      <c r="L84" s="111"/>
      <c r="M84" s="111"/>
      <c r="N84" s="111"/>
      <c r="O84" s="111"/>
    </row>
    <row r="85" spans="1:15" x14ac:dyDescent="0.45">
      <c r="A85" s="496" t="s">
        <v>86</v>
      </c>
      <c r="B85" s="497">
        <v>-90.161986518746815</v>
      </c>
      <c r="C85" s="497">
        <v>-90.874661830364246</v>
      </c>
      <c r="D85" s="497">
        <v>-101.63140848601358</v>
      </c>
      <c r="E85" s="497">
        <v>-98.242120399869279</v>
      </c>
      <c r="F85" s="503">
        <v>-97.606956978426837</v>
      </c>
      <c r="G85" s="458"/>
      <c r="H85" s="458"/>
      <c r="I85" s="458"/>
      <c r="J85" s="458"/>
      <c r="K85" s="458"/>
      <c r="L85" s="111"/>
      <c r="M85" s="111"/>
      <c r="N85" s="111"/>
      <c r="O85" s="111"/>
    </row>
    <row r="86" spans="1:15" x14ac:dyDescent="0.45">
      <c r="A86" s="496" t="s">
        <v>87</v>
      </c>
      <c r="B86" s="487">
        <v>-0.68162796437315931</v>
      </c>
      <c r="C86" s="487">
        <v>-0.73675470926857045</v>
      </c>
      <c r="D86" s="487">
        <v>-0.66166867039495525</v>
      </c>
      <c r="E86" s="487">
        <v>-0.57787015844735623</v>
      </c>
      <c r="F86" s="499">
        <v>-0.64106653927226365</v>
      </c>
      <c r="G86" s="458"/>
      <c r="H86" s="458"/>
      <c r="I86" s="458"/>
      <c r="J86" s="458"/>
      <c r="K86" s="458"/>
      <c r="L86" s="106"/>
      <c r="M86" s="106"/>
      <c r="N86" s="106"/>
      <c r="O86" s="106"/>
    </row>
    <row r="87" spans="1:15" x14ac:dyDescent="0.45">
      <c r="A87" s="496"/>
      <c r="B87" s="487"/>
      <c r="C87" s="487"/>
      <c r="D87" s="487"/>
      <c r="E87" s="487"/>
      <c r="F87" s="499"/>
      <c r="G87" s="458"/>
      <c r="H87" s="458"/>
      <c r="I87" s="458"/>
      <c r="J87" s="458"/>
      <c r="K87" s="458"/>
      <c r="L87" s="106"/>
      <c r="M87" s="106"/>
      <c r="N87" s="106"/>
      <c r="O87" s="106"/>
    </row>
    <row r="88" spans="1:15" x14ac:dyDescent="0.45">
      <c r="A88" s="440" t="s">
        <v>88</v>
      </c>
      <c r="B88" s="442">
        <v>3707.8366046711194</v>
      </c>
      <c r="C88" s="442">
        <v>10039.081971687867</v>
      </c>
      <c r="D88" s="442">
        <v>11353.928754195284</v>
      </c>
      <c r="E88" s="442">
        <v>6101.0808138416751</v>
      </c>
      <c r="F88" s="491">
        <v>31201.928144395948</v>
      </c>
      <c r="G88" s="440"/>
      <c r="H88" s="440"/>
      <c r="I88" s="440"/>
      <c r="J88" s="440"/>
      <c r="K88" s="440"/>
      <c r="L88" s="106"/>
      <c r="M88" s="106"/>
      <c r="N88" s="106"/>
      <c r="O88" s="106"/>
    </row>
    <row r="89" spans="1:15" x14ac:dyDescent="0.45">
      <c r="A89" s="467" t="s">
        <v>89</v>
      </c>
      <c r="B89" s="468">
        <v>109.13195303015954</v>
      </c>
      <c r="C89" s="468">
        <v>130.5093213139649</v>
      </c>
      <c r="D89" s="468">
        <v>140.45406859440908</v>
      </c>
      <c r="E89" s="468">
        <v>136.82405965283309</v>
      </c>
      <c r="F89" s="495">
        <v>132.8224761951665</v>
      </c>
      <c r="G89" s="440"/>
      <c r="H89" s="440"/>
      <c r="I89" s="440"/>
      <c r="J89" s="440"/>
      <c r="K89" s="440"/>
      <c r="L89" s="111"/>
      <c r="M89" s="111"/>
      <c r="N89" s="111"/>
      <c r="O89" s="111"/>
    </row>
    <row r="90" spans="1:15" x14ac:dyDescent="0.45">
      <c r="A90" s="467" t="s">
        <v>90</v>
      </c>
      <c r="B90" s="468">
        <v>157.30306803490973</v>
      </c>
      <c r="C90" s="468">
        <v>196.04915002423618</v>
      </c>
      <c r="D90" s="468">
        <v>330.38771324575254</v>
      </c>
      <c r="E90" s="468">
        <v>687.54808489560071</v>
      </c>
      <c r="F90" s="495">
        <v>336.43409790203162</v>
      </c>
      <c r="G90" s="440"/>
      <c r="H90" s="440"/>
      <c r="I90" s="440"/>
      <c r="J90" s="440"/>
      <c r="K90" s="440"/>
      <c r="L90" s="111"/>
      <c r="M90" s="111"/>
      <c r="N90" s="111"/>
      <c r="O90" s="111"/>
    </row>
    <row r="91" spans="1:15" x14ac:dyDescent="0.45">
      <c r="A91" s="496" t="s">
        <v>91</v>
      </c>
      <c r="B91" s="497">
        <v>-115.85848310995722</v>
      </c>
      <c r="C91" s="497">
        <v>-138.75375318890499</v>
      </c>
      <c r="D91" s="497">
        <v>-152.34113732776399</v>
      </c>
      <c r="E91" s="497">
        <v>-157.63650392193017</v>
      </c>
      <c r="F91" s="503">
        <v>-144.66952411022547</v>
      </c>
      <c r="G91" s="497"/>
      <c r="H91" s="497"/>
      <c r="I91" s="497"/>
      <c r="J91" s="497"/>
      <c r="K91" s="497"/>
      <c r="L91" s="106"/>
      <c r="M91" s="106"/>
      <c r="N91" s="106"/>
      <c r="O91" s="106"/>
    </row>
    <row r="92" spans="1:15" x14ac:dyDescent="0.45">
      <c r="A92" s="496" t="s">
        <v>92</v>
      </c>
      <c r="B92" s="487">
        <v>-0.42413905845963495</v>
      </c>
      <c r="C92" s="487">
        <v>-0.41443413977976196</v>
      </c>
      <c r="D92" s="487">
        <v>-0.3155832454322377</v>
      </c>
      <c r="E92" s="487">
        <v>-0.1865113325628357</v>
      </c>
      <c r="F92" s="499">
        <v>-0.30070346073291387</v>
      </c>
      <c r="G92" s="487"/>
      <c r="H92" s="487"/>
      <c r="I92" s="487"/>
      <c r="J92" s="487"/>
      <c r="K92" s="487"/>
      <c r="L92" s="106"/>
      <c r="M92" s="106"/>
      <c r="N92" s="106"/>
      <c r="O92" s="106"/>
    </row>
    <row r="93" spans="1:15" x14ac:dyDescent="0.45">
      <c r="A93" s="440"/>
      <c r="B93" s="450"/>
      <c r="C93" s="450"/>
      <c r="D93" s="450"/>
      <c r="E93" s="446"/>
      <c r="F93" s="440"/>
      <c r="G93" s="440"/>
      <c r="H93" s="440"/>
      <c r="I93" s="440"/>
      <c r="J93" s="440"/>
      <c r="K93" s="440"/>
      <c r="L93" s="106"/>
      <c r="M93" s="106"/>
      <c r="N93" s="106"/>
      <c r="O93" s="106"/>
    </row>
    <row r="94" spans="1:15" x14ac:dyDescent="0.45">
      <c r="A94" s="459" t="s">
        <v>93</v>
      </c>
      <c r="B94" s="460" t="s">
        <v>41</v>
      </c>
      <c r="C94" s="461" t="s">
        <v>42</v>
      </c>
      <c r="D94" s="461" t="s">
        <v>43</v>
      </c>
      <c r="E94" s="461" t="s">
        <v>98</v>
      </c>
      <c r="F94" s="461" t="s">
        <v>24</v>
      </c>
      <c r="G94" s="440"/>
      <c r="H94" s="440"/>
      <c r="I94" s="440"/>
      <c r="J94" s="440"/>
      <c r="K94" s="440"/>
      <c r="L94" s="106"/>
      <c r="M94" s="106"/>
      <c r="N94" s="106"/>
      <c r="O94" s="106"/>
    </row>
    <row r="95" spans="1:15" x14ac:dyDescent="0.45">
      <c r="A95" s="440" t="s">
        <v>94</v>
      </c>
      <c r="B95" s="442">
        <v>573.36405563847791</v>
      </c>
      <c r="C95" s="442">
        <v>3674.0972050723831</v>
      </c>
      <c r="D95" s="442">
        <v>9620.2903476235206</v>
      </c>
      <c r="E95" s="442">
        <v>9924.3449356711844</v>
      </c>
      <c r="F95" s="491">
        <v>23792.096544005566</v>
      </c>
      <c r="G95" s="440"/>
      <c r="H95" s="440"/>
      <c r="I95" s="440"/>
      <c r="J95" s="440"/>
      <c r="K95" s="440"/>
      <c r="L95" s="106"/>
      <c r="M95" s="106"/>
      <c r="N95" s="106"/>
      <c r="O95" s="106"/>
    </row>
    <row r="96" spans="1:15" x14ac:dyDescent="0.45">
      <c r="A96" s="440" t="s">
        <v>95</v>
      </c>
      <c r="B96" s="453">
        <v>2.6872405896896715E-2</v>
      </c>
      <c r="C96" s="453">
        <v>3.505333831769137E-2</v>
      </c>
      <c r="D96" s="453">
        <v>8.8315908110874766E-2</v>
      </c>
      <c r="E96" s="453">
        <v>0.22744145205589145</v>
      </c>
      <c r="F96" s="493">
        <v>8.536317294464256E-2</v>
      </c>
      <c r="G96" s="440"/>
      <c r="H96" s="440"/>
      <c r="I96" s="440"/>
      <c r="J96" s="440"/>
      <c r="K96" s="440"/>
      <c r="L96" s="106"/>
      <c r="M96" s="106"/>
      <c r="N96" s="106"/>
      <c r="O96" s="106"/>
    </row>
    <row r="97" spans="1:15" x14ac:dyDescent="0.45">
      <c r="A97" s="464" t="s">
        <v>27</v>
      </c>
      <c r="B97" s="464">
        <v>0</v>
      </c>
      <c r="C97" s="464">
        <v>0</v>
      </c>
      <c r="D97" s="464">
        <v>0</v>
      </c>
      <c r="E97" s="464">
        <v>0</v>
      </c>
      <c r="F97" s="494"/>
      <c r="G97" s="440"/>
      <c r="H97" s="440"/>
      <c r="I97" s="440"/>
      <c r="J97" s="440"/>
      <c r="K97" s="440"/>
      <c r="L97" s="106"/>
      <c r="M97" s="106"/>
      <c r="N97" s="106"/>
      <c r="O97" s="106"/>
    </row>
    <row r="98" spans="1:15" x14ac:dyDescent="0.45">
      <c r="A98" s="440" t="s">
        <v>96</v>
      </c>
      <c r="B98" s="442">
        <v>444.38610606221079</v>
      </c>
      <c r="C98" s="442">
        <v>1034.8618428658112</v>
      </c>
      <c r="D98" s="442">
        <v>799.59467092336399</v>
      </c>
      <c r="E98" s="442">
        <v>234.50763988303891</v>
      </c>
      <c r="F98" s="444">
        <v>2513.350259734425</v>
      </c>
      <c r="G98" s="442"/>
      <c r="H98" s="445"/>
      <c r="I98" s="440"/>
      <c r="J98" s="440"/>
      <c r="K98" s="440"/>
      <c r="L98" s="106"/>
      <c r="M98" s="106"/>
      <c r="N98" s="106"/>
      <c r="O98" s="106"/>
    </row>
    <row r="99" spans="1:15" x14ac:dyDescent="0.45">
      <c r="A99" s="440" t="s">
        <v>97</v>
      </c>
      <c r="B99" s="453">
        <v>0.11434533342561952</v>
      </c>
      <c r="C99" s="453">
        <v>0.1320502845920867</v>
      </c>
      <c r="D99" s="453">
        <v>8.2359653082841794E-2</v>
      </c>
      <c r="E99" s="453">
        <v>3.7951136969118678E-2</v>
      </c>
      <c r="F99" s="501">
        <v>9.1027136276647533E-2</v>
      </c>
      <c r="G99" s="442"/>
      <c r="H99" s="445"/>
      <c r="I99" s="440"/>
      <c r="J99" s="440"/>
      <c r="K99" s="440"/>
      <c r="L99" s="106"/>
      <c r="M99" s="106"/>
      <c r="N99" s="106"/>
      <c r="O99" s="106"/>
    </row>
    <row r="100" spans="1:15" x14ac:dyDescent="0.45">
      <c r="A100" s="440"/>
      <c r="B100" s="440"/>
      <c r="C100" s="440"/>
      <c r="D100" s="442"/>
      <c r="E100" s="442"/>
      <c r="F100" s="442"/>
      <c r="G100" s="442"/>
      <c r="H100" s="442"/>
      <c r="I100" s="442"/>
      <c r="J100" s="445"/>
      <c r="K100" s="445"/>
      <c r="L100" s="106"/>
      <c r="M100" s="106"/>
      <c r="N100" s="106"/>
      <c r="O100" s="106"/>
    </row>
    <row r="101" spans="1:15" ht="14.65" thickBot="1" x14ac:dyDescent="0.5">
      <c r="A101" s="457" t="s">
        <v>99</v>
      </c>
      <c r="B101" s="457"/>
      <c r="C101" s="457"/>
      <c r="D101" s="457"/>
      <c r="E101" s="457"/>
      <c r="F101" s="457"/>
      <c r="G101" s="440"/>
      <c r="H101" s="440"/>
      <c r="I101" s="440"/>
      <c r="J101" s="440"/>
      <c r="K101" s="440"/>
      <c r="L101" s="106"/>
      <c r="M101" s="106"/>
      <c r="N101" s="106"/>
      <c r="O101" s="106"/>
    </row>
    <row r="102" spans="1:15" x14ac:dyDescent="0.45">
      <c r="A102" s="472"/>
      <c r="B102" s="472"/>
      <c r="C102" s="472"/>
      <c r="D102" s="472"/>
      <c r="E102" s="472"/>
      <c r="F102" s="472"/>
      <c r="G102" s="440"/>
      <c r="H102" s="440"/>
      <c r="I102" s="440"/>
      <c r="J102" s="440"/>
      <c r="K102" s="440"/>
      <c r="L102" s="106"/>
      <c r="M102" s="106"/>
      <c r="N102" s="106"/>
      <c r="O102" s="106"/>
    </row>
    <row r="103" spans="1:15" x14ac:dyDescent="0.45">
      <c r="A103" s="473" t="s">
        <v>100</v>
      </c>
      <c r="B103" s="460" t="s">
        <v>41</v>
      </c>
      <c r="C103" s="461" t="s">
        <v>42</v>
      </c>
      <c r="D103" s="461" t="s">
        <v>43</v>
      </c>
      <c r="E103" s="461" t="s">
        <v>98</v>
      </c>
      <c r="F103" s="474" t="s">
        <v>24</v>
      </c>
      <c r="G103" s="440"/>
      <c r="H103" s="440"/>
      <c r="I103" s="440"/>
      <c r="J103" s="440"/>
      <c r="K103" s="440"/>
      <c r="L103" s="106"/>
      <c r="M103" s="106"/>
      <c r="N103" s="106"/>
      <c r="O103" s="106"/>
    </row>
    <row r="104" spans="1:15" x14ac:dyDescent="0.45">
      <c r="A104" s="475" t="s">
        <v>15</v>
      </c>
      <c r="B104" s="454">
        <v>306.79258322882629</v>
      </c>
      <c r="C104" s="454">
        <v>4220.2042754528402</v>
      </c>
      <c r="D104" s="454">
        <v>6216.7184891242759</v>
      </c>
      <c r="E104" s="454">
        <v>5816.4543778483012</v>
      </c>
      <c r="F104" s="476">
        <v>16560.169725654243</v>
      </c>
      <c r="G104" s="440"/>
      <c r="H104" s="440"/>
      <c r="I104" s="440"/>
      <c r="J104" s="440"/>
      <c r="K104" s="440"/>
      <c r="L104" s="106"/>
      <c r="M104" s="106"/>
      <c r="N104" s="106"/>
      <c r="O104" s="106"/>
    </row>
    <row r="105" spans="1:15" x14ac:dyDescent="0.45">
      <c r="A105" s="475" t="s">
        <v>16</v>
      </c>
      <c r="B105" s="454">
        <v>18.374114651367002</v>
      </c>
      <c r="C105" s="454">
        <v>4151.1972465079461</v>
      </c>
      <c r="D105" s="454">
        <v>5999.8326832149605</v>
      </c>
      <c r="E105" s="454">
        <v>5047.1685509856516</v>
      </c>
      <c r="F105" s="476">
        <v>15216.572595359925</v>
      </c>
      <c r="G105" s="440"/>
      <c r="H105" s="440"/>
      <c r="I105" s="440"/>
      <c r="J105" s="440"/>
      <c r="K105" s="440"/>
      <c r="L105" s="106"/>
      <c r="M105" s="106"/>
      <c r="N105" s="106"/>
      <c r="O105" s="106"/>
    </row>
    <row r="106" spans="1:15" x14ac:dyDescent="0.45">
      <c r="A106" s="475" t="s">
        <v>17</v>
      </c>
      <c r="B106" s="454">
        <v>79.679485935232691</v>
      </c>
      <c r="C106" s="454">
        <v>13596.964184599332</v>
      </c>
      <c r="D106" s="454">
        <v>17224.875829889519</v>
      </c>
      <c r="E106" s="454">
        <v>14525.26235787137</v>
      </c>
      <c r="F106" s="476">
        <v>45426.78185829545</v>
      </c>
      <c r="G106" s="440"/>
      <c r="H106" s="440"/>
      <c r="I106" s="440"/>
      <c r="J106" s="440"/>
      <c r="K106" s="440"/>
      <c r="L106" s="106"/>
      <c r="M106" s="106"/>
      <c r="N106" s="106"/>
      <c r="O106" s="106"/>
    </row>
    <row r="107" spans="1:15" x14ac:dyDescent="0.45">
      <c r="A107" s="475" t="s">
        <v>18</v>
      </c>
      <c r="B107" s="454">
        <v>176.35110023831592</v>
      </c>
      <c r="C107" s="454">
        <v>8575.7115069305437</v>
      </c>
      <c r="D107" s="454">
        <v>11894.070663623503</v>
      </c>
      <c r="E107" s="454">
        <v>11525.699382716084</v>
      </c>
      <c r="F107" s="476">
        <v>32171.832653508449</v>
      </c>
      <c r="G107" s="440"/>
      <c r="H107" s="440"/>
      <c r="I107" s="440"/>
      <c r="J107" s="440"/>
      <c r="K107" s="440"/>
      <c r="L107" s="106"/>
      <c r="M107" s="106"/>
      <c r="N107" s="106"/>
      <c r="O107" s="106"/>
    </row>
    <row r="108" spans="1:15" x14ac:dyDescent="0.45">
      <c r="A108" s="475" t="s">
        <v>19</v>
      </c>
      <c r="B108" s="454">
        <v>131.15687296924898</v>
      </c>
      <c r="C108" s="454">
        <v>5449.3250553718681</v>
      </c>
      <c r="D108" s="454">
        <v>8852.4036329326427</v>
      </c>
      <c r="E108" s="454">
        <v>9154.9301467877285</v>
      </c>
      <c r="F108" s="476">
        <v>23587.815708061491</v>
      </c>
      <c r="G108" s="440"/>
      <c r="H108" s="440"/>
      <c r="I108" s="440"/>
      <c r="J108" s="440"/>
      <c r="K108" s="440"/>
      <c r="L108" s="106"/>
      <c r="M108" s="106"/>
      <c r="N108" s="106"/>
      <c r="O108" s="106"/>
    </row>
    <row r="109" spans="1:15" x14ac:dyDescent="0.45">
      <c r="A109" s="475" t="s">
        <v>20</v>
      </c>
      <c r="B109" s="454">
        <v>4154.8124917248488</v>
      </c>
      <c r="C109" s="454">
        <v>6051.5597011909085</v>
      </c>
      <c r="D109" s="454">
        <v>10731.989905527875</v>
      </c>
      <c r="E109" s="454">
        <v>12073.797742468949</v>
      </c>
      <c r="F109" s="476">
        <v>33012.159840912587</v>
      </c>
      <c r="G109" s="440"/>
      <c r="H109" s="440"/>
      <c r="I109" s="440"/>
      <c r="J109" s="440"/>
      <c r="K109" s="106"/>
      <c r="L109" s="106"/>
      <c r="M109" s="106"/>
      <c r="N109" s="106"/>
      <c r="O109" s="106"/>
    </row>
    <row r="110" spans="1:15" x14ac:dyDescent="0.45">
      <c r="A110" s="475" t="s">
        <v>21</v>
      </c>
      <c r="B110" s="454">
        <v>1957.1004726601598</v>
      </c>
      <c r="C110" s="454">
        <v>2765.2697245135932</v>
      </c>
      <c r="D110" s="454">
        <v>5347.3580344305956</v>
      </c>
      <c r="E110" s="454">
        <v>3829.4499164282524</v>
      </c>
      <c r="F110" s="476">
        <v>13899.178148032603</v>
      </c>
      <c r="G110" s="440"/>
      <c r="H110" s="440"/>
      <c r="I110" s="440"/>
      <c r="J110" s="440"/>
      <c r="K110" s="106"/>
      <c r="L110" s="106"/>
      <c r="M110" s="106"/>
      <c r="N110" s="106"/>
      <c r="O110" s="106"/>
    </row>
    <row r="111" spans="1:15" x14ac:dyDescent="0.45">
      <c r="A111" s="475" t="s">
        <v>22</v>
      </c>
      <c r="B111" s="454">
        <v>715.49598689918082</v>
      </c>
      <c r="C111" s="454">
        <v>928.94684448249052</v>
      </c>
      <c r="D111" s="454">
        <v>1682.5590559500943</v>
      </c>
      <c r="E111" s="454">
        <v>1362.3827695751297</v>
      </c>
      <c r="F111" s="476">
        <v>4689.3846569068955</v>
      </c>
      <c r="G111" s="440"/>
      <c r="H111" s="440"/>
      <c r="I111" s="440"/>
      <c r="J111" s="440"/>
      <c r="K111" s="106"/>
      <c r="L111" s="106"/>
      <c r="M111" s="106"/>
      <c r="N111" s="106"/>
      <c r="O111" s="106"/>
    </row>
    <row r="112" spans="1:15" x14ac:dyDescent="0.45">
      <c r="A112" s="475" t="s">
        <v>101</v>
      </c>
      <c r="B112" s="454">
        <v>1234.9656760177459</v>
      </c>
      <c r="C112" s="454">
        <v>1477.8204782681441</v>
      </c>
      <c r="D112" s="454">
        <v>3040.5856855745187</v>
      </c>
      <c r="E112" s="454">
        <v>2325.0896986753633</v>
      </c>
      <c r="F112" s="476">
        <v>8078.461538535772</v>
      </c>
      <c r="G112" s="440"/>
      <c r="H112" s="440"/>
      <c r="I112" s="440"/>
      <c r="J112" s="440"/>
      <c r="K112" s="106"/>
      <c r="L112" s="106"/>
      <c r="M112" s="106"/>
      <c r="N112" s="106"/>
      <c r="O112" s="106"/>
    </row>
    <row r="113" spans="1:15" ht="14.65" thickBot="1" x14ac:dyDescent="0.5">
      <c r="A113" s="477" t="s">
        <v>102</v>
      </c>
      <c r="B113" s="455">
        <v>7477.5925816944255</v>
      </c>
      <c r="C113" s="455">
        <v>8128.8968809736771</v>
      </c>
      <c r="D113" s="455">
        <v>14665.897655958766</v>
      </c>
      <c r="E113" s="455">
        <v>12858.099576426654</v>
      </c>
      <c r="F113" s="476">
        <v>43130.486695053522</v>
      </c>
      <c r="G113" s="440"/>
      <c r="H113" s="440"/>
      <c r="I113" s="440"/>
      <c r="J113" s="440"/>
      <c r="K113" s="106"/>
      <c r="L113" s="106"/>
      <c r="M113" s="106"/>
      <c r="N113" s="106"/>
      <c r="O113" s="106"/>
    </row>
    <row r="114" spans="1:15" ht="14.65" thickTop="1" x14ac:dyDescent="0.45">
      <c r="A114" s="478" t="s">
        <v>24</v>
      </c>
      <c r="B114" s="479">
        <v>16252.321366019351</v>
      </c>
      <c r="C114" s="479">
        <v>55345.895898291339</v>
      </c>
      <c r="D114" s="479">
        <v>85656.291636226742</v>
      </c>
      <c r="E114" s="479">
        <v>78518.334519783486</v>
      </c>
      <c r="F114" s="479">
        <v>235772.84342032095</v>
      </c>
      <c r="G114" s="440"/>
      <c r="H114" s="440"/>
      <c r="I114" s="440"/>
      <c r="J114" s="440"/>
      <c r="K114" s="106"/>
      <c r="L114" s="106"/>
      <c r="M114" s="106"/>
      <c r="N114" s="106"/>
      <c r="O114" s="106"/>
    </row>
    <row r="115" spans="1:15" x14ac:dyDescent="0.45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</row>
    <row r="116" spans="1:15" ht="14.65" thickBot="1" x14ac:dyDescent="0.5">
      <c r="A116" s="457" t="s">
        <v>103</v>
      </c>
      <c r="B116" s="457"/>
      <c r="C116" s="457"/>
      <c r="D116" s="457"/>
      <c r="E116" s="457"/>
      <c r="F116" s="457"/>
      <c r="G116" s="457"/>
      <c r="H116" s="457"/>
      <c r="I116" s="457"/>
      <c r="J116" s="457"/>
      <c r="K116" s="106"/>
      <c r="L116" s="106"/>
      <c r="M116" s="106"/>
      <c r="N116" s="106"/>
      <c r="O116" s="106"/>
    </row>
    <row r="117" spans="1:15" x14ac:dyDescent="0.45">
      <c r="A117" s="440"/>
      <c r="B117" s="440"/>
      <c r="C117" s="440"/>
      <c r="D117" s="440"/>
      <c r="E117" s="440"/>
      <c r="F117" s="451"/>
      <c r="G117" s="440"/>
      <c r="H117" s="440"/>
      <c r="I117" s="440"/>
      <c r="J117" s="440"/>
      <c r="K117" s="106"/>
      <c r="L117" s="106"/>
      <c r="M117" s="106"/>
      <c r="N117" s="106"/>
      <c r="O117" s="106"/>
    </row>
    <row r="118" spans="1:15" ht="85.5" x14ac:dyDescent="0.45">
      <c r="A118" s="460" t="s">
        <v>104</v>
      </c>
      <c r="B118" s="460" t="s">
        <v>105</v>
      </c>
      <c r="C118" s="461" t="s">
        <v>106</v>
      </c>
      <c r="D118" s="461" t="s">
        <v>107</v>
      </c>
      <c r="E118" s="461" t="s">
        <v>108</v>
      </c>
      <c r="F118" s="474" t="s">
        <v>109</v>
      </c>
      <c r="G118" s="460" t="s">
        <v>110</v>
      </c>
      <c r="H118" s="461" t="s">
        <v>111</v>
      </c>
      <c r="I118" s="461" t="s">
        <v>112</v>
      </c>
      <c r="J118" s="461" t="s">
        <v>113</v>
      </c>
      <c r="K118" s="106"/>
      <c r="L118" s="106"/>
      <c r="M118" s="106"/>
      <c r="N118" s="106"/>
      <c r="O118" s="106"/>
    </row>
    <row r="119" spans="1:15" x14ac:dyDescent="0.45">
      <c r="A119" s="440" t="s">
        <v>114</v>
      </c>
      <c r="B119" s="442">
        <v>0</v>
      </c>
      <c r="C119" s="442">
        <v>0</v>
      </c>
      <c r="D119" s="453">
        <v>0</v>
      </c>
      <c r="E119" s="442">
        <v>0</v>
      </c>
      <c r="F119" s="442">
        <v>0</v>
      </c>
      <c r="G119" s="453">
        <v>0</v>
      </c>
      <c r="H119" s="442">
        <v>0</v>
      </c>
      <c r="I119" s="442">
        <v>0</v>
      </c>
      <c r="J119" s="453">
        <v>0</v>
      </c>
      <c r="K119" s="106"/>
      <c r="L119" s="106"/>
      <c r="M119" s="106"/>
      <c r="N119" s="106"/>
      <c r="O119" s="106"/>
    </row>
    <row r="120" spans="1:15" x14ac:dyDescent="0.45">
      <c r="A120" s="440" t="s">
        <v>115</v>
      </c>
      <c r="B120" s="442">
        <v>60515.30360913981</v>
      </c>
      <c r="C120" s="442">
        <v>6333.9793630807781</v>
      </c>
      <c r="D120" s="453">
        <v>0.10466739791955927</v>
      </c>
      <c r="E120" s="442">
        <v>32544.978365279381</v>
      </c>
      <c r="F120" s="442">
        <v>1303.7730321912177</v>
      </c>
      <c r="G120" s="453">
        <v>4.0060651371707418E-2</v>
      </c>
      <c r="H120" s="442">
        <v>8554.0524402102747</v>
      </c>
      <c r="I120" s="442">
        <v>852.85732987144797</v>
      </c>
      <c r="J120" s="453">
        <v>9.970213952189462E-2</v>
      </c>
      <c r="K120" s="106"/>
      <c r="L120" s="106"/>
      <c r="M120" s="106"/>
      <c r="N120" s="106"/>
      <c r="O120" s="106"/>
    </row>
    <row r="121" spans="1:15" ht="14.65" thickBot="1" x14ac:dyDescent="0.5">
      <c r="A121" s="440" t="s">
        <v>116</v>
      </c>
      <c r="B121" s="442">
        <v>113100.68441905166</v>
      </c>
      <c r="C121" s="442">
        <v>13020.170401699272</v>
      </c>
      <c r="D121" s="453">
        <v>0.11512017339751873</v>
      </c>
      <c r="E121" s="442">
        <v>72555.202690775099</v>
      </c>
      <c r="F121" s="442">
        <v>3134.1737470348621</v>
      </c>
      <c r="G121" s="453">
        <v>4.3197091742579491E-2</v>
      </c>
      <c r="H121" s="442">
        <v>19056.947559791453</v>
      </c>
      <c r="I121" s="442">
        <v>1660.4929298629854</v>
      </c>
      <c r="J121" s="453">
        <v>8.7133205601430369E-2</v>
      </c>
      <c r="K121" s="106"/>
      <c r="L121" s="106"/>
      <c r="M121" s="106"/>
      <c r="N121" s="106"/>
      <c r="O121" s="106"/>
    </row>
    <row r="122" spans="1:15" ht="14.65" thickTop="1" x14ac:dyDescent="0.45">
      <c r="A122" s="478" t="s">
        <v>24</v>
      </c>
      <c r="B122" s="479">
        <v>173615.98802819147</v>
      </c>
      <c r="C122" s="479">
        <v>19354.14976478005</v>
      </c>
      <c r="D122" s="504">
        <v>0.11147677114643011</v>
      </c>
      <c r="E122" s="479">
        <v>105100.18105605448</v>
      </c>
      <c r="F122" s="479">
        <v>4437.9467792260803</v>
      </c>
      <c r="G122" s="504">
        <v>4.2225871874180032E-2</v>
      </c>
      <c r="H122" s="479">
        <v>27611.000000001728</v>
      </c>
      <c r="I122" s="479">
        <v>2513.3502597344332</v>
      </c>
      <c r="J122" s="504">
        <v>9.1027136276638873E-2</v>
      </c>
      <c r="K122" s="106"/>
      <c r="L122" s="106"/>
      <c r="M122" s="106"/>
      <c r="N122" s="106"/>
      <c r="O122" s="106"/>
    </row>
    <row r="123" spans="1:15" x14ac:dyDescent="0.45">
      <c r="A123" s="440"/>
      <c r="B123" s="440"/>
      <c r="C123" s="440"/>
      <c r="D123" s="440"/>
      <c r="E123" s="440"/>
      <c r="F123" s="440"/>
      <c r="G123" s="440"/>
      <c r="H123" s="440"/>
      <c r="I123" s="442"/>
      <c r="J123" s="442"/>
      <c r="K123" s="106"/>
      <c r="L123" s="106"/>
      <c r="M123" s="106"/>
      <c r="N123" s="106"/>
      <c r="O123" s="106"/>
    </row>
    <row r="124" spans="1:15" ht="85.5" x14ac:dyDescent="0.45">
      <c r="A124" s="460" t="s">
        <v>117</v>
      </c>
      <c r="B124" s="460" t="s">
        <v>105</v>
      </c>
      <c r="C124" s="461" t="s">
        <v>106</v>
      </c>
      <c r="D124" s="461" t="s">
        <v>107</v>
      </c>
      <c r="E124" s="461" t="s">
        <v>108</v>
      </c>
      <c r="F124" s="474" t="s">
        <v>109</v>
      </c>
      <c r="G124" s="460" t="s">
        <v>110</v>
      </c>
      <c r="H124" s="461" t="s">
        <v>111</v>
      </c>
      <c r="I124" s="461" t="s">
        <v>112</v>
      </c>
      <c r="J124" s="461" t="s">
        <v>113</v>
      </c>
      <c r="K124" s="106"/>
      <c r="L124" s="106"/>
      <c r="M124" s="106"/>
      <c r="N124" s="106"/>
      <c r="O124" s="106"/>
    </row>
    <row r="125" spans="1:15" x14ac:dyDescent="0.45">
      <c r="A125" s="440" t="s">
        <v>118</v>
      </c>
      <c r="B125" s="442">
        <v>1358.2761551020135</v>
      </c>
      <c r="C125" s="442">
        <v>165.77055203349065</v>
      </c>
      <c r="D125" s="453">
        <v>0.1220448076120724</v>
      </c>
      <c r="E125" s="442">
        <v>956.94547963992341</v>
      </c>
      <c r="F125" s="442">
        <v>40.065320241889928</v>
      </c>
      <c r="G125" s="453">
        <v>4.1867923611453382E-2</v>
      </c>
      <c r="H125" s="442">
        <v>257.10545598140942</v>
      </c>
      <c r="I125" s="442">
        <v>29.149646525394967</v>
      </c>
      <c r="J125" s="453">
        <v>0.11337622694207897</v>
      </c>
      <c r="K125" s="106"/>
      <c r="L125" s="106"/>
      <c r="M125" s="106"/>
      <c r="N125" s="106"/>
      <c r="O125" s="106"/>
    </row>
    <row r="126" spans="1:15" x14ac:dyDescent="0.45">
      <c r="A126" s="440" t="s">
        <v>119</v>
      </c>
      <c r="B126" s="442">
        <v>6645.5131922373139</v>
      </c>
      <c r="C126" s="442">
        <v>559.36219757447645</v>
      </c>
      <c r="D126" s="453">
        <v>8.4171407292949571E-2</v>
      </c>
      <c r="E126" s="442">
        <v>2632.8684227789258</v>
      </c>
      <c r="F126" s="442">
        <v>84.066753752473488</v>
      </c>
      <c r="G126" s="453">
        <v>3.192972084178182E-2</v>
      </c>
      <c r="H126" s="442">
        <v>591.44215530153156</v>
      </c>
      <c r="I126" s="442">
        <v>45.214243362032839</v>
      </c>
      <c r="J126" s="453">
        <v>7.6447447914803304E-2</v>
      </c>
      <c r="K126" s="106"/>
      <c r="L126" s="106"/>
      <c r="M126" s="106"/>
      <c r="N126" s="106"/>
      <c r="O126" s="106"/>
    </row>
    <row r="127" spans="1:15" x14ac:dyDescent="0.45">
      <c r="A127" s="440" t="s">
        <v>120</v>
      </c>
      <c r="B127" s="442">
        <v>3807.2466993337357</v>
      </c>
      <c r="C127" s="442">
        <v>302.67968117714423</v>
      </c>
      <c r="D127" s="453">
        <v>7.9500937312550007E-2</v>
      </c>
      <c r="E127" s="442">
        <v>1680.6943938103102</v>
      </c>
      <c r="F127" s="442">
        <v>55.378773341031831</v>
      </c>
      <c r="G127" s="453">
        <v>3.2949936374501942E-2</v>
      </c>
      <c r="H127" s="442">
        <v>414.50176002084038</v>
      </c>
      <c r="I127" s="442">
        <v>46.832007816862763</v>
      </c>
      <c r="J127" s="453">
        <v>0.11298385757037108</v>
      </c>
      <c r="K127" s="106"/>
      <c r="L127" s="106"/>
      <c r="M127" s="106"/>
      <c r="N127" s="106"/>
      <c r="O127" s="106"/>
    </row>
    <row r="128" spans="1:15" x14ac:dyDescent="0.45">
      <c r="A128" s="440" t="s">
        <v>121</v>
      </c>
      <c r="B128" s="442">
        <v>557.80620157543376</v>
      </c>
      <c r="C128" s="442">
        <v>60.750581357357056</v>
      </c>
      <c r="D128" s="453">
        <v>0.10890983496737187</v>
      </c>
      <c r="E128" s="442">
        <v>181.75263406590739</v>
      </c>
      <c r="F128" s="442">
        <v>9.035700542033922</v>
      </c>
      <c r="G128" s="453">
        <v>4.9714275605807087E-2</v>
      </c>
      <c r="H128" s="442">
        <v>44.898070502560138</v>
      </c>
      <c r="I128" s="442">
        <v>5.0583324012009454</v>
      </c>
      <c r="J128" s="453">
        <v>0.1126625786939444</v>
      </c>
      <c r="K128" s="106"/>
      <c r="L128" s="106"/>
      <c r="M128" s="106"/>
      <c r="N128" s="106"/>
      <c r="O128" s="106"/>
    </row>
    <row r="129" spans="1:15" x14ac:dyDescent="0.45">
      <c r="A129" s="440" t="s">
        <v>122</v>
      </c>
      <c r="B129" s="442">
        <v>7665.19647118795</v>
      </c>
      <c r="C129" s="442">
        <v>838.05914225392837</v>
      </c>
      <c r="D129" s="453">
        <v>0.10933302824057245</v>
      </c>
      <c r="E129" s="442">
        <v>2942.7572091502147</v>
      </c>
      <c r="F129" s="442">
        <v>111.38568851633408</v>
      </c>
      <c r="G129" s="453">
        <v>3.7850791145797286E-2</v>
      </c>
      <c r="H129" s="442">
        <v>744.51101905177586</v>
      </c>
      <c r="I129" s="442">
        <v>65.893808592493059</v>
      </c>
      <c r="J129" s="453">
        <v>8.8506156264035865E-2</v>
      </c>
      <c r="K129" s="106"/>
      <c r="L129" s="106"/>
      <c r="M129" s="106"/>
      <c r="N129" s="106"/>
      <c r="O129" s="106"/>
    </row>
    <row r="130" spans="1:15" x14ac:dyDescent="0.45">
      <c r="A130" s="440" t="s">
        <v>123</v>
      </c>
      <c r="B130" s="442">
        <v>2800.7353581546972</v>
      </c>
      <c r="C130" s="442">
        <v>233.12166490068188</v>
      </c>
      <c r="D130" s="453">
        <v>8.3235877399811628E-2</v>
      </c>
      <c r="E130" s="442">
        <v>939.17187099472858</v>
      </c>
      <c r="F130" s="442">
        <v>45.141455457580086</v>
      </c>
      <c r="G130" s="453">
        <v>4.8065169807277437E-2</v>
      </c>
      <c r="H130" s="442">
        <v>240.84825795193265</v>
      </c>
      <c r="I130" s="442">
        <v>28.476930703606534</v>
      </c>
      <c r="J130" s="453">
        <v>0.11823598370925242</v>
      </c>
      <c r="K130" s="106"/>
      <c r="L130" s="106"/>
      <c r="M130" s="106"/>
      <c r="N130" s="106"/>
      <c r="O130" s="106"/>
    </row>
    <row r="131" spans="1:15" x14ac:dyDescent="0.45">
      <c r="A131" s="440" t="s">
        <v>124</v>
      </c>
      <c r="B131" s="442">
        <v>59.730457986050695</v>
      </c>
      <c r="C131" s="442">
        <v>6.7333969450370956</v>
      </c>
      <c r="D131" s="453">
        <v>0.11272970561534279</v>
      </c>
      <c r="E131" s="442">
        <v>49.560265869450511</v>
      </c>
      <c r="F131" s="442">
        <v>1.9315544072337059</v>
      </c>
      <c r="G131" s="453">
        <v>3.8973850792522427E-2</v>
      </c>
      <c r="H131" s="442">
        <v>12.196293449299459</v>
      </c>
      <c r="I131" s="442">
        <v>1.4410500683609107</v>
      </c>
      <c r="J131" s="453">
        <v>0.11815475532393679</v>
      </c>
      <c r="K131" s="106"/>
      <c r="L131" s="106"/>
      <c r="M131" s="106"/>
      <c r="N131" s="106"/>
      <c r="O131" s="106"/>
    </row>
    <row r="132" spans="1:15" x14ac:dyDescent="0.45">
      <c r="A132" s="440" t="s">
        <v>125</v>
      </c>
      <c r="B132" s="442">
        <v>151.18058491398182</v>
      </c>
      <c r="C132" s="442">
        <v>13.144969570177983</v>
      </c>
      <c r="D132" s="453">
        <v>8.6948794236092947E-2</v>
      </c>
      <c r="E132" s="442">
        <v>144.21669671378271</v>
      </c>
      <c r="F132" s="442">
        <v>5.3386204330449401</v>
      </c>
      <c r="G132" s="453">
        <v>3.7018046832955447E-2</v>
      </c>
      <c r="H132" s="442">
        <v>34.330287685137307</v>
      </c>
      <c r="I132" s="442">
        <v>4.3547134745824616</v>
      </c>
      <c r="J132" s="453">
        <v>0.1268475672130111</v>
      </c>
      <c r="K132" s="106"/>
      <c r="L132" s="106"/>
      <c r="M132" s="106"/>
      <c r="N132" s="106"/>
      <c r="O132" s="106"/>
    </row>
    <row r="133" spans="1:15" x14ac:dyDescent="0.45">
      <c r="A133" s="440" t="s">
        <v>126</v>
      </c>
      <c r="B133" s="442">
        <v>654.75945464121844</v>
      </c>
      <c r="C133" s="442">
        <v>87.402414495361569</v>
      </c>
      <c r="D133" s="453">
        <v>0.13348782346832172</v>
      </c>
      <c r="E133" s="442">
        <v>766.22158289543802</v>
      </c>
      <c r="F133" s="442">
        <v>39.497671239641789</v>
      </c>
      <c r="G133" s="453">
        <v>5.1548627866087944E-2</v>
      </c>
      <c r="H133" s="442">
        <v>177.86139376074885</v>
      </c>
      <c r="I133" s="442">
        <v>16.73568583750534</v>
      </c>
      <c r="J133" s="453">
        <v>9.409397668398703E-2</v>
      </c>
      <c r="K133" s="106"/>
      <c r="L133" s="106"/>
      <c r="M133" s="106"/>
      <c r="N133" s="106"/>
      <c r="O133" s="106"/>
    </row>
    <row r="134" spans="1:15" x14ac:dyDescent="0.45">
      <c r="A134" s="440" t="s">
        <v>127</v>
      </c>
      <c r="B134" s="442">
        <v>2827.9327339485785</v>
      </c>
      <c r="C134" s="442">
        <v>405.0435926500204</v>
      </c>
      <c r="D134" s="453">
        <v>0.14322957112366219</v>
      </c>
      <c r="E134" s="442">
        <v>1696.2918592508047</v>
      </c>
      <c r="F134" s="442">
        <v>59.799877639273184</v>
      </c>
      <c r="G134" s="453">
        <v>3.5253295188060849E-2</v>
      </c>
      <c r="H134" s="442">
        <v>362.43303634411296</v>
      </c>
      <c r="I134" s="442">
        <v>27.413110882957628</v>
      </c>
      <c r="J134" s="453">
        <v>7.5636346949702948E-2</v>
      </c>
      <c r="K134" s="106"/>
      <c r="L134" s="106"/>
      <c r="M134" s="106"/>
      <c r="N134" s="106"/>
      <c r="O134" s="106"/>
    </row>
    <row r="135" spans="1:15" x14ac:dyDescent="0.45">
      <c r="A135" s="440" t="s">
        <v>128</v>
      </c>
      <c r="B135" s="442">
        <v>161.28549924903652</v>
      </c>
      <c r="C135" s="442">
        <v>14.984740017107224</v>
      </c>
      <c r="D135" s="453">
        <v>9.2908166492820896E-2</v>
      </c>
      <c r="E135" s="442">
        <v>52.180048622567305</v>
      </c>
      <c r="F135" s="442">
        <v>3.4223100404172953</v>
      </c>
      <c r="G135" s="453">
        <v>6.5586562886742569E-2</v>
      </c>
      <c r="H135" s="442">
        <v>20.112332266845176</v>
      </c>
      <c r="I135" s="442">
        <v>2.4148164203704328</v>
      </c>
      <c r="J135" s="453">
        <v>0.12006645417007231</v>
      </c>
      <c r="K135" s="106"/>
      <c r="L135" s="106"/>
      <c r="M135" s="106"/>
      <c r="N135" s="106"/>
      <c r="O135" s="106"/>
    </row>
    <row r="136" spans="1:15" x14ac:dyDescent="0.45">
      <c r="A136" s="440" t="s">
        <v>129</v>
      </c>
      <c r="B136" s="442">
        <v>7836.6486925997615</v>
      </c>
      <c r="C136" s="442">
        <v>461.07751329001445</v>
      </c>
      <c r="D136" s="453">
        <v>5.8836057526148303E-2</v>
      </c>
      <c r="E136" s="442">
        <v>737.956203010482</v>
      </c>
      <c r="F136" s="442">
        <v>29.052299952250639</v>
      </c>
      <c r="G136" s="453">
        <v>3.9368596447502152E-2</v>
      </c>
      <c r="H136" s="442">
        <v>219.87711187754678</v>
      </c>
      <c r="I136" s="442">
        <v>22.910761700721888</v>
      </c>
      <c r="J136" s="453">
        <v>0.10419802909491221</v>
      </c>
      <c r="K136" s="106"/>
      <c r="L136" s="106"/>
      <c r="M136" s="106"/>
      <c r="N136" s="106"/>
      <c r="O136" s="106"/>
    </row>
    <row r="137" spans="1:15" x14ac:dyDescent="0.45">
      <c r="A137" s="440" t="s">
        <v>130</v>
      </c>
      <c r="B137" s="442">
        <v>10182.011798729922</v>
      </c>
      <c r="C137" s="442">
        <v>800.0710527659644</v>
      </c>
      <c r="D137" s="453">
        <v>7.8576912753701891E-2</v>
      </c>
      <c r="E137" s="442">
        <v>2776.048366116097</v>
      </c>
      <c r="F137" s="442">
        <v>93.28219494104718</v>
      </c>
      <c r="G137" s="453">
        <v>3.3602510705372207E-2</v>
      </c>
      <c r="H137" s="442">
        <v>715.80540919148598</v>
      </c>
      <c r="I137" s="442">
        <v>81.621426328432904</v>
      </c>
      <c r="J137" s="453">
        <v>0.11402739526741723</v>
      </c>
      <c r="K137" s="106"/>
      <c r="L137" s="106"/>
      <c r="M137" s="106"/>
      <c r="N137" s="106"/>
      <c r="O137" s="106"/>
    </row>
    <row r="138" spans="1:15" x14ac:dyDescent="0.45">
      <c r="A138" s="440" t="s">
        <v>131</v>
      </c>
      <c r="B138" s="442">
        <v>70.726212482649032</v>
      </c>
      <c r="C138" s="442">
        <v>7.7868338798014314</v>
      </c>
      <c r="D138" s="453">
        <v>0.11009827341894977</v>
      </c>
      <c r="E138" s="442">
        <v>13.437668690410018</v>
      </c>
      <c r="F138" s="442">
        <v>0.38184541294199986</v>
      </c>
      <c r="G138" s="453">
        <v>2.8416046096932667E-2</v>
      </c>
      <c r="H138" s="442">
        <v>5.063680660464569</v>
      </c>
      <c r="I138" s="442">
        <v>0.7923531297097417</v>
      </c>
      <c r="J138" s="453">
        <v>0.15647770521868712</v>
      </c>
      <c r="K138" s="106"/>
      <c r="L138" s="106"/>
      <c r="M138" s="106"/>
      <c r="N138" s="106"/>
      <c r="O138" s="106"/>
    </row>
    <row r="139" spans="1:15" x14ac:dyDescent="0.45">
      <c r="A139" s="440" t="s">
        <v>132</v>
      </c>
      <c r="B139" s="442">
        <v>507.96944787273713</v>
      </c>
      <c r="C139" s="442">
        <v>45.510637371046073</v>
      </c>
      <c r="D139" s="453">
        <v>8.9593257156772882E-2</v>
      </c>
      <c r="E139" s="442">
        <v>301.51136910863909</v>
      </c>
      <c r="F139" s="442">
        <v>6.9631037050382227</v>
      </c>
      <c r="G139" s="453">
        <v>2.3094000487024129E-2</v>
      </c>
      <c r="H139" s="442">
        <v>68.454595013701649</v>
      </c>
      <c r="I139" s="442">
        <v>3.7513376606071436</v>
      </c>
      <c r="J139" s="453">
        <v>5.4800377678902168E-2</v>
      </c>
      <c r="K139" s="106"/>
      <c r="L139" s="106"/>
      <c r="M139" s="106"/>
      <c r="N139" s="106"/>
      <c r="O139" s="106"/>
    </row>
    <row r="140" spans="1:15" x14ac:dyDescent="0.45">
      <c r="A140" s="440" t="s">
        <v>133</v>
      </c>
      <c r="B140" s="442">
        <v>42015.189098448078</v>
      </c>
      <c r="C140" s="442">
        <v>4556.5637415291112</v>
      </c>
      <c r="D140" s="453">
        <v>0.10845039232960201</v>
      </c>
      <c r="E140" s="442">
        <v>25591.402671843462</v>
      </c>
      <c r="F140" s="442">
        <v>1104.0284391277255</v>
      </c>
      <c r="G140" s="453">
        <v>4.3140598945848929E-2</v>
      </c>
      <c r="H140" s="442">
        <v>6737.1297962395647</v>
      </c>
      <c r="I140" s="442">
        <v>581.55652332605314</v>
      </c>
      <c r="J140" s="453">
        <v>8.6321110163360387E-2</v>
      </c>
      <c r="K140" s="106"/>
      <c r="L140" s="106"/>
      <c r="M140" s="106"/>
      <c r="N140" s="106"/>
      <c r="O140" s="106"/>
    </row>
    <row r="141" spans="1:15" x14ac:dyDescent="0.45">
      <c r="A141" s="440" t="s">
        <v>134</v>
      </c>
      <c r="B141" s="442">
        <v>9014.3019909733794</v>
      </c>
      <c r="C141" s="442">
        <v>768.48953939494493</v>
      </c>
      <c r="D141" s="453">
        <v>8.5252251385019573E-2</v>
      </c>
      <c r="E141" s="442">
        <v>1942.1803247395758</v>
      </c>
      <c r="F141" s="442">
        <v>66.883921168371174</v>
      </c>
      <c r="G141" s="453">
        <v>3.443754440120772E-2</v>
      </c>
      <c r="H141" s="442">
        <v>435.35455347116181</v>
      </c>
      <c r="I141" s="442">
        <v>41.413232255050843</v>
      </c>
      <c r="J141" s="453">
        <v>9.5125299425159418E-2</v>
      </c>
      <c r="K141" s="106"/>
      <c r="L141" s="106"/>
      <c r="M141" s="106"/>
      <c r="N141" s="106"/>
      <c r="O141" s="106"/>
    </row>
    <row r="142" spans="1:15" ht="14.65" thickBot="1" x14ac:dyDescent="0.5">
      <c r="A142" s="440" t="s">
        <v>135</v>
      </c>
      <c r="B142" s="442">
        <v>77299.477978749041</v>
      </c>
      <c r="C142" s="442">
        <v>10027.597513573686</v>
      </c>
      <c r="D142" s="453">
        <v>0.12972400041731777</v>
      </c>
      <c r="E142" s="442">
        <v>61694.983988754386</v>
      </c>
      <c r="F142" s="442">
        <v>2682.2912493077529</v>
      </c>
      <c r="G142" s="453">
        <v>4.3476650383711492E-2</v>
      </c>
      <c r="H142" s="442">
        <v>16529.074791231116</v>
      </c>
      <c r="I142" s="442">
        <v>1508.3202792484908</v>
      </c>
      <c r="J142" s="453">
        <v>9.125255335214974E-2</v>
      </c>
      <c r="K142" s="106"/>
      <c r="L142" s="106"/>
      <c r="M142" s="106"/>
      <c r="N142" s="106"/>
      <c r="O142" s="106"/>
    </row>
    <row r="143" spans="1:15" ht="14.65" thickTop="1" x14ac:dyDescent="0.45">
      <c r="A143" s="478" t="s">
        <v>24</v>
      </c>
      <c r="B143" s="479">
        <v>173615.98802818559</v>
      </c>
      <c r="C143" s="479">
        <v>19354.149764779351</v>
      </c>
      <c r="D143" s="504">
        <v>0.11147677114642986</v>
      </c>
      <c r="E143" s="479">
        <v>105100.18105605509</v>
      </c>
      <c r="F143" s="479">
        <v>4437.9467792260821</v>
      </c>
      <c r="G143" s="504">
        <v>4.2225871874179803E-2</v>
      </c>
      <c r="H143" s="479">
        <v>27611.000000001237</v>
      </c>
      <c r="I143" s="479">
        <v>2513.3502597344341</v>
      </c>
      <c r="J143" s="504">
        <v>9.1027136276640525E-2</v>
      </c>
      <c r="K143" s="106"/>
      <c r="L143" s="106"/>
      <c r="M143" s="106"/>
      <c r="N143" s="106"/>
      <c r="O143" s="106"/>
    </row>
    <row r="144" spans="1:15" x14ac:dyDescent="0.45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</row>
    <row r="145" spans="1:15" x14ac:dyDescent="0.45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</row>
    <row r="146" spans="1:15" x14ac:dyDescent="0.45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</row>
    <row r="147" spans="1:15" x14ac:dyDescent="0.45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</row>
  </sheetData>
  <sheetProtection algorithmName="SHA-512" hashValue="e48G+Sr07j9URnSebr3ys5LA3uPyX6N2ao8da1Ph4qYYqUvc4JtmkTBxWI6tpaMmBvFI8/8hztsJjY2qyvq5kQ==" saltValue="nUcreGno7wdYPQLW0n4AwA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0DC1-028A-444E-AE80-E3F0E271FA71}">
  <sheetPr>
    <tabColor theme="7" tint="-0.249977111117893"/>
  </sheetPr>
  <dimension ref="A1:M143"/>
  <sheetViews>
    <sheetView topLeftCell="A70" workbookViewId="0">
      <selection activeCell="D12" sqref="D12"/>
    </sheetView>
  </sheetViews>
  <sheetFormatPr defaultRowHeight="14.25" x14ac:dyDescent="0.45"/>
  <cols>
    <col min="1" max="1" width="65.33203125" customWidth="1"/>
    <col min="2" max="2" width="17.86328125" customWidth="1"/>
    <col min="3" max="3" width="16.73046875" customWidth="1"/>
    <col min="4" max="4" width="12.53125" customWidth="1"/>
    <col min="5" max="5" width="13.86328125" customWidth="1"/>
    <col min="6" max="6" width="15.06640625" customWidth="1"/>
    <col min="8" max="8" width="12" customWidth="1"/>
  </cols>
  <sheetData>
    <row r="1" spans="1:13" s="106" customFormat="1" ht="14.65" thickBot="1" x14ac:dyDescent="0.5">
      <c r="B1" s="124" t="s">
        <v>160</v>
      </c>
      <c r="C1" s="125"/>
      <c r="D1" s="150" t="s">
        <v>141</v>
      </c>
      <c r="E1" s="150"/>
    </row>
    <row r="2" spans="1:13" s="106" customFormat="1" ht="28.9" thickBot="1" x14ac:dyDescent="0.5">
      <c r="B2" s="128" t="s">
        <v>142</v>
      </c>
      <c r="C2" s="128" t="s">
        <v>143</v>
      </c>
      <c r="D2" s="129" t="s">
        <v>161</v>
      </c>
      <c r="E2" s="129" t="s">
        <v>162</v>
      </c>
    </row>
    <row r="3" spans="1:13" s="106" customFormat="1" x14ac:dyDescent="0.45">
      <c r="B3" s="142" t="s">
        <v>147</v>
      </c>
      <c r="C3" s="142">
        <v>1.39</v>
      </c>
      <c r="D3" s="153">
        <v>135</v>
      </c>
      <c r="E3" s="153">
        <v>135</v>
      </c>
    </row>
    <row r="4" spans="1:13" s="106" customFormat="1" x14ac:dyDescent="0.45">
      <c r="B4" s="142" t="s">
        <v>148</v>
      </c>
      <c r="C4" s="142">
        <v>1.5</v>
      </c>
      <c r="D4" s="153">
        <v>135</v>
      </c>
      <c r="E4" s="153">
        <v>135</v>
      </c>
    </row>
    <row r="5" spans="1:13" s="106" customFormat="1" x14ac:dyDescent="0.45">
      <c r="B5" s="142" t="s">
        <v>149</v>
      </c>
      <c r="C5" s="142">
        <v>2</v>
      </c>
      <c r="D5" s="153">
        <v>135</v>
      </c>
      <c r="E5" s="153">
        <v>135</v>
      </c>
    </row>
    <row r="6" spans="1:13" s="106" customFormat="1" x14ac:dyDescent="0.45">
      <c r="B6" s="142" t="s">
        <v>150</v>
      </c>
      <c r="C6" s="142">
        <v>2.5</v>
      </c>
      <c r="D6" s="153">
        <v>135</v>
      </c>
      <c r="E6" s="153">
        <v>135</v>
      </c>
    </row>
    <row r="7" spans="1:13" s="106" customFormat="1" x14ac:dyDescent="0.45">
      <c r="B7" s="154" t="s">
        <v>151</v>
      </c>
      <c r="C7" s="154">
        <v>3</v>
      </c>
      <c r="D7" s="155">
        <v>0</v>
      </c>
      <c r="E7" s="155">
        <v>0</v>
      </c>
    </row>
    <row r="8" spans="1:13" s="106" customFormat="1" x14ac:dyDescent="0.45">
      <c r="B8" s="154" t="s">
        <v>152</v>
      </c>
      <c r="C8" s="154">
        <v>4</v>
      </c>
      <c r="D8" s="155">
        <v>0</v>
      </c>
      <c r="E8" s="155">
        <v>0</v>
      </c>
    </row>
    <row r="9" spans="1:13" s="106" customFormat="1" x14ac:dyDescent="0.45">
      <c r="B9" s="154" t="s">
        <v>153</v>
      </c>
      <c r="C9" s="154">
        <v>5</v>
      </c>
      <c r="D9" s="155">
        <v>0</v>
      </c>
      <c r="E9" s="155">
        <v>0</v>
      </c>
    </row>
    <row r="10" spans="1:13" s="106" customFormat="1" x14ac:dyDescent="0.45">
      <c r="B10" s="154" t="s">
        <v>155</v>
      </c>
      <c r="C10" s="154">
        <v>6</v>
      </c>
      <c r="D10" s="155">
        <v>0</v>
      </c>
      <c r="E10" s="155">
        <v>0</v>
      </c>
    </row>
    <row r="11" spans="1:13" s="106" customFormat="1" ht="14.65" thickBot="1" x14ac:dyDescent="0.5">
      <c r="B11" s="156" t="s">
        <v>156</v>
      </c>
      <c r="C11" s="156" t="s">
        <v>156</v>
      </c>
      <c r="D11" s="157">
        <v>0</v>
      </c>
      <c r="E11" s="157">
        <v>0</v>
      </c>
    </row>
    <row r="12" spans="1:13" s="106" customFormat="1" x14ac:dyDescent="0.45"/>
    <row r="13" spans="1:13" ht="15.75" x14ac:dyDescent="0.5">
      <c r="A13" s="512" t="s">
        <v>8</v>
      </c>
      <c r="B13" s="512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</row>
    <row r="14" spans="1:13" x14ac:dyDescent="0.45">
      <c r="A14" s="506" t="s">
        <v>9</v>
      </c>
      <c r="B14" s="508"/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</row>
    <row r="15" spans="1:13" x14ac:dyDescent="0.45">
      <c r="A15" s="508" t="s">
        <v>10</v>
      </c>
      <c r="B15" s="513" t="s">
        <v>137</v>
      </c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</row>
    <row r="16" spans="1:13" x14ac:dyDescent="0.45">
      <c r="A16" s="505"/>
      <c r="B16" s="505"/>
      <c r="C16" s="505"/>
      <c r="D16" s="521"/>
      <c r="E16" s="505"/>
      <c r="F16" s="505"/>
      <c r="G16" s="505"/>
      <c r="H16" s="505"/>
      <c r="I16" s="505"/>
      <c r="J16" s="505"/>
      <c r="K16" s="505"/>
      <c r="L16" s="505"/>
      <c r="M16" s="505"/>
    </row>
    <row r="17" spans="1:13" ht="14.65" thickBot="1" x14ac:dyDescent="0.5">
      <c r="A17" s="522" t="s">
        <v>12</v>
      </c>
      <c r="B17" s="522"/>
      <c r="C17" s="522"/>
      <c r="D17" s="522"/>
      <c r="E17" s="522"/>
      <c r="F17" s="522"/>
      <c r="G17" s="522"/>
      <c r="H17" s="522"/>
      <c r="I17" s="522"/>
      <c r="J17" s="545"/>
      <c r="K17" s="545"/>
      <c r="L17" s="522"/>
      <c r="M17" s="522"/>
    </row>
    <row r="18" spans="1:13" x14ac:dyDescent="0.4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</row>
    <row r="19" spans="1:13" x14ac:dyDescent="0.45">
      <c r="A19" s="546">
        <v>113150000</v>
      </c>
      <c r="B19" s="505" t="s">
        <v>58</v>
      </c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</row>
    <row r="20" spans="1:13" x14ac:dyDescent="0.45">
      <c r="A20" s="547" t="s">
        <v>200</v>
      </c>
      <c r="B20" s="505" t="s">
        <v>201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</row>
    <row r="21" spans="1:13" x14ac:dyDescent="0.45">
      <c r="A21" s="548">
        <v>10977.970480691105</v>
      </c>
      <c r="B21" s="505" t="s">
        <v>59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3" x14ac:dyDescent="0.45">
      <c r="A22" s="549">
        <v>109373.17876284405</v>
      </c>
      <c r="B22" s="505" t="s">
        <v>60</v>
      </c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3" x14ac:dyDescent="0.45">
      <c r="A23" s="550">
        <v>1034.535871865894</v>
      </c>
      <c r="B23" s="551" t="s">
        <v>61</v>
      </c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3" x14ac:dyDescent="0.45">
      <c r="A24" s="521">
        <v>0.91377359255183732</v>
      </c>
      <c r="B24" s="523" t="s">
        <v>62</v>
      </c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3" x14ac:dyDescent="0.45">
      <c r="A25" s="552">
        <v>-1.1949106827881861E-2</v>
      </c>
      <c r="B25" s="505" t="s">
        <v>63</v>
      </c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3" x14ac:dyDescent="0.45">
      <c r="A26" s="552"/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3" x14ac:dyDescent="0.45">
      <c r="A27" s="106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</row>
    <row r="28" spans="1:13" ht="57" x14ac:dyDescent="0.45">
      <c r="A28" s="526" t="s">
        <v>64</v>
      </c>
      <c r="B28" s="526" t="s">
        <v>11</v>
      </c>
      <c r="C28" s="526" t="s">
        <v>65</v>
      </c>
      <c r="D28" s="526" t="s">
        <v>66</v>
      </c>
      <c r="E28" s="526" t="s">
        <v>67</v>
      </c>
      <c r="F28" s="526" t="s">
        <v>68</v>
      </c>
      <c r="G28" s="526" t="s">
        <v>69</v>
      </c>
      <c r="H28" s="505"/>
      <c r="I28" s="505"/>
      <c r="J28" s="505"/>
      <c r="K28" s="505"/>
      <c r="L28" s="505"/>
      <c r="M28" s="505"/>
    </row>
    <row r="29" spans="1:13" x14ac:dyDescent="0.45">
      <c r="A29" s="505" t="s">
        <v>70</v>
      </c>
      <c r="B29" s="507">
        <v>129356.93303623814</v>
      </c>
      <c r="C29" s="507">
        <v>36926.170243383887</v>
      </c>
      <c r="D29" s="507">
        <v>0</v>
      </c>
      <c r="E29" s="507">
        <v>0</v>
      </c>
      <c r="F29" s="507">
        <v>36926.170243383887</v>
      </c>
      <c r="G29" s="507">
        <v>-92430.76279285425</v>
      </c>
      <c r="H29" s="505"/>
      <c r="I29" s="505"/>
      <c r="J29" s="505"/>
      <c r="K29" s="505"/>
      <c r="L29" s="505"/>
      <c r="M29" s="505"/>
    </row>
    <row r="30" spans="1:13" x14ac:dyDescent="0.45">
      <c r="A30" s="505" t="s">
        <v>71</v>
      </c>
      <c r="B30" s="507">
        <v>0</v>
      </c>
      <c r="C30" s="553">
        <v>5417.9490636582259</v>
      </c>
      <c r="D30" s="507">
        <v>546.49642564045018</v>
      </c>
      <c r="E30" s="507">
        <v>219.86863177961675</v>
      </c>
      <c r="F30" s="507">
        <v>6184.3141210782924</v>
      </c>
      <c r="G30" s="507">
        <v>6184.3141210782924</v>
      </c>
      <c r="H30" s="505"/>
      <c r="I30" s="505"/>
      <c r="J30" s="505"/>
      <c r="K30" s="505"/>
      <c r="L30" s="505"/>
      <c r="M30" s="505"/>
    </row>
    <row r="31" spans="1:13" x14ac:dyDescent="0.45">
      <c r="A31" s="505" t="s">
        <v>72</v>
      </c>
      <c r="B31" s="507">
        <v>0</v>
      </c>
      <c r="C31" s="507">
        <v>92430.76279285425</v>
      </c>
      <c r="D31" s="507">
        <v>0</v>
      </c>
      <c r="E31" s="507">
        <v>10758.10184891262</v>
      </c>
      <c r="F31" s="507">
        <v>103188.86464176686</v>
      </c>
      <c r="G31" s="507">
        <v>103188.86464176686</v>
      </c>
      <c r="H31" s="505"/>
      <c r="I31" s="505"/>
      <c r="J31" s="505"/>
      <c r="K31" s="505"/>
      <c r="L31" s="505"/>
      <c r="M31" s="505"/>
    </row>
    <row r="32" spans="1:13" x14ac:dyDescent="0.45">
      <c r="A32" s="505" t="s">
        <v>73</v>
      </c>
      <c r="B32" s="507">
        <v>80110.463580346652</v>
      </c>
      <c r="C32" s="507">
        <v>74692.514516688418</v>
      </c>
      <c r="D32" s="507">
        <v>0</v>
      </c>
      <c r="E32" s="507">
        <v>0</v>
      </c>
      <c r="F32" s="507">
        <v>74692.514516688418</v>
      </c>
      <c r="G32" s="507">
        <v>-5417.9490636582341</v>
      </c>
      <c r="H32" s="505"/>
      <c r="I32" s="505"/>
      <c r="J32" s="505"/>
      <c r="K32" s="505"/>
      <c r="L32" s="505"/>
      <c r="M32" s="505"/>
    </row>
    <row r="33" spans="1:13" x14ac:dyDescent="0.45">
      <c r="A33" s="505" t="s">
        <v>24</v>
      </c>
      <c r="B33" s="507">
        <v>209467.3966165848</v>
      </c>
      <c r="C33" s="507">
        <v>209467.3966165848</v>
      </c>
      <c r="D33" s="507">
        <v>546.49642564045018</v>
      </c>
      <c r="E33" s="507">
        <v>10977.970480692236</v>
      </c>
      <c r="F33" s="507">
        <v>220991.86352291747</v>
      </c>
      <c r="G33" s="507">
        <v>11524.466906332673</v>
      </c>
      <c r="H33" s="505"/>
      <c r="I33" s="505"/>
      <c r="J33" s="505"/>
      <c r="K33" s="505"/>
      <c r="L33" s="505"/>
      <c r="M33" s="505"/>
    </row>
    <row r="34" spans="1:13" x14ac:dyDescent="0.45">
      <c r="A34" s="505" t="s">
        <v>74</v>
      </c>
      <c r="B34" s="554">
        <v>0.61755163393287793</v>
      </c>
      <c r="C34" s="517">
        <v>0.64341699126853724</v>
      </c>
      <c r="D34" s="517">
        <v>1</v>
      </c>
      <c r="E34" s="517">
        <v>1</v>
      </c>
      <c r="F34" s="554">
        <v>0.66201237762338438</v>
      </c>
      <c r="G34" s="517"/>
      <c r="H34" s="505"/>
      <c r="I34" s="505"/>
      <c r="J34" s="505"/>
      <c r="K34" s="505"/>
      <c r="L34" s="505"/>
      <c r="M34" s="505"/>
    </row>
    <row r="35" spans="1:13" x14ac:dyDescent="0.45">
      <c r="A35" s="505"/>
      <c r="B35" s="505"/>
      <c r="C35" s="517"/>
      <c r="D35" s="517"/>
      <c r="E35" s="517"/>
      <c r="F35" s="505"/>
      <c r="G35" s="505"/>
      <c r="H35" s="505"/>
      <c r="I35" s="505"/>
      <c r="J35" s="505"/>
      <c r="K35" s="505"/>
      <c r="L35" s="505"/>
      <c r="M35" s="505"/>
    </row>
    <row r="36" spans="1:13" x14ac:dyDescent="0.45">
      <c r="A36" s="505"/>
      <c r="B36" s="505"/>
      <c r="C36" s="517"/>
      <c r="D36" s="517"/>
      <c r="E36" s="517"/>
      <c r="F36" s="505"/>
      <c r="G36" s="505"/>
      <c r="H36" s="505"/>
      <c r="I36" s="505"/>
      <c r="J36" s="505"/>
      <c r="K36" s="505"/>
      <c r="L36" s="505"/>
      <c r="M36" s="505"/>
    </row>
    <row r="37" spans="1:13" x14ac:dyDescent="0.45">
      <c r="A37" s="505"/>
      <c r="B37" s="514"/>
      <c r="C37" s="517"/>
      <c r="D37" s="517"/>
      <c r="E37" s="517"/>
      <c r="F37" s="505"/>
      <c r="G37" s="505"/>
      <c r="H37" s="505"/>
      <c r="I37" s="505"/>
      <c r="J37" s="505"/>
      <c r="K37" s="505"/>
      <c r="L37" s="505"/>
      <c r="M37" s="505"/>
    </row>
    <row r="38" spans="1:13" x14ac:dyDescent="0.45">
      <c r="A38" s="505"/>
      <c r="B38" s="505"/>
      <c r="C38" s="517"/>
      <c r="D38" s="517"/>
      <c r="E38" s="517"/>
      <c r="F38" s="505"/>
      <c r="G38" s="505"/>
      <c r="H38" s="505"/>
      <c r="I38" s="505"/>
      <c r="J38" s="505"/>
      <c r="K38" s="505"/>
      <c r="L38" s="505"/>
      <c r="M38" s="505"/>
    </row>
    <row r="39" spans="1:13" ht="14.65" thickBot="1" x14ac:dyDescent="0.5">
      <c r="A39" s="522" t="s">
        <v>14</v>
      </c>
      <c r="B39" s="522"/>
      <c r="C39" s="522"/>
      <c r="D39" s="522"/>
      <c r="E39" s="522"/>
      <c r="F39" s="522"/>
      <c r="G39" s="522"/>
      <c r="H39" s="522"/>
      <c r="I39" s="522"/>
      <c r="J39" s="522"/>
      <c r="K39" s="522"/>
      <c r="L39" s="522"/>
      <c r="M39" s="522"/>
    </row>
    <row r="40" spans="1:13" x14ac:dyDescent="0.45">
      <c r="A40" s="106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</row>
    <row r="41" spans="1:13" ht="28.5" x14ac:dyDescent="0.45">
      <c r="A41" s="555"/>
      <c r="B41" s="525" t="s">
        <v>15</v>
      </c>
      <c r="C41" s="526" t="s">
        <v>16</v>
      </c>
      <c r="D41" s="526" t="s">
        <v>17</v>
      </c>
      <c r="E41" s="526" t="s">
        <v>18</v>
      </c>
      <c r="F41" s="526" t="s">
        <v>19</v>
      </c>
      <c r="G41" s="526" t="s">
        <v>20</v>
      </c>
      <c r="H41" s="526" t="s">
        <v>21</v>
      </c>
      <c r="I41" s="526" t="s">
        <v>22</v>
      </c>
      <c r="J41" s="526" t="s">
        <v>23</v>
      </c>
      <c r="K41" s="526" t="s">
        <v>75</v>
      </c>
      <c r="L41" s="526" t="s">
        <v>24</v>
      </c>
      <c r="M41" s="505"/>
    </row>
    <row r="42" spans="1:13" x14ac:dyDescent="0.45">
      <c r="A42" s="527" t="s">
        <v>76</v>
      </c>
      <c r="B42" s="507">
        <v>16560.169725654614</v>
      </c>
      <c r="C42" s="507">
        <v>15216.572595360154</v>
      </c>
      <c r="D42" s="507">
        <v>45426.781858296003</v>
      </c>
      <c r="E42" s="507">
        <v>32171.832653508613</v>
      </c>
      <c r="F42" s="507">
        <v>19280.172195851839</v>
      </c>
      <c r="G42" s="507">
        <v>26996.068260646269</v>
      </c>
      <c r="H42" s="507">
        <v>9441.933343098648</v>
      </c>
      <c r="I42" s="507">
        <v>4689.3846569069965</v>
      </c>
      <c r="J42" s="507">
        <v>8078.4615385358738</v>
      </c>
      <c r="K42" s="507">
        <v>43130.486695053623</v>
      </c>
      <c r="L42" s="556">
        <v>220991.86352291261</v>
      </c>
      <c r="M42" s="505"/>
    </row>
    <row r="43" spans="1:13" x14ac:dyDescent="0.45">
      <c r="A43" s="534" t="s">
        <v>26</v>
      </c>
      <c r="B43" s="517">
        <v>7.4935653565066609E-2</v>
      </c>
      <c r="C43" s="517">
        <v>6.8855804701513812E-2</v>
      </c>
      <c r="D43" s="517">
        <v>0.20555861710979903</v>
      </c>
      <c r="E43" s="517">
        <v>0.14557926314860403</v>
      </c>
      <c r="F43" s="517">
        <v>8.724381019507163E-2</v>
      </c>
      <c r="G43" s="517">
        <v>0.12215865249646238</v>
      </c>
      <c r="H43" s="517">
        <v>4.272525328570706E-2</v>
      </c>
      <c r="I43" s="517">
        <v>2.1219716337746088E-2</v>
      </c>
      <c r="J43" s="517">
        <v>3.6555470458290211E-2</v>
      </c>
      <c r="K43" s="517">
        <v>0.1951677587015487</v>
      </c>
      <c r="L43" s="557">
        <v>1</v>
      </c>
      <c r="M43" s="505"/>
    </row>
    <row r="44" spans="1:13" x14ac:dyDescent="0.45">
      <c r="A44" s="505" t="s">
        <v>77</v>
      </c>
      <c r="B44" s="507">
        <v>16559.080690666946</v>
      </c>
      <c r="C44" s="507">
        <v>15216.572595360161</v>
      </c>
      <c r="D44" s="507">
        <v>45426.781858296003</v>
      </c>
      <c r="E44" s="507">
        <v>32170.743618520941</v>
      </c>
      <c r="F44" s="507"/>
      <c r="G44" s="507"/>
      <c r="H44" s="507"/>
      <c r="I44" s="507"/>
      <c r="J44" s="507"/>
      <c r="K44" s="507"/>
      <c r="L44" s="556">
        <v>109373.17876284405</v>
      </c>
      <c r="M44" s="505"/>
    </row>
    <row r="45" spans="1:13" x14ac:dyDescent="0.45">
      <c r="A45" s="505" t="s">
        <v>78</v>
      </c>
      <c r="B45" s="535">
        <v>0.99993423769165957</v>
      </c>
      <c r="C45" s="535">
        <v>1</v>
      </c>
      <c r="D45" s="535">
        <v>1</v>
      </c>
      <c r="E45" s="535">
        <v>0.99996614942644391</v>
      </c>
      <c r="F45" s="535">
        <v>0</v>
      </c>
      <c r="G45" s="535">
        <v>0</v>
      </c>
      <c r="H45" s="535">
        <v>0</v>
      </c>
      <c r="I45" s="535">
        <v>0</v>
      </c>
      <c r="J45" s="535">
        <v>0</v>
      </c>
      <c r="K45" s="535">
        <v>0</v>
      </c>
      <c r="L45" s="558">
        <v>0.49491948264196683</v>
      </c>
      <c r="M45" s="505"/>
    </row>
    <row r="46" spans="1:13" x14ac:dyDescent="0.45">
      <c r="A46" s="529" t="s">
        <v>27</v>
      </c>
      <c r="B46" s="530">
        <v>0</v>
      </c>
      <c r="C46" s="530">
        <v>0</v>
      </c>
      <c r="D46" s="530">
        <v>0</v>
      </c>
      <c r="E46" s="531">
        <v>0</v>
      </c>
      <c r="F46" s="529">
        <v>0</v>
      </c>
      <c r="G46" s="529">
        <v>0</v>
      </c>
      <c r="H46" s="529">
        <v>0</v>
      </c>
      <c r="I46" s="529">
        <v>0</v>
      </c>
      <c r="J46" s="529">
        <v>0</v>
      </c>
      <c r="K46" s="529">
        <v>0</v>
      </c>
      <c r="L46" s="559"/>
      <c r="M46" s="505"/>
    </row>
    <row r="47" spans="1:13" x14ac:dyDescent="0.45">
      <c r="A47" s="505" t="s">
        <v>79</v>
      </c>
      <c r="B47" s="507">
        <v>1.0890349876699952</v>
      </c>
      <c r="C47" s="507"/>
      <c r="D47" s="507"/>
      <c r="E47" s="507">
        <v>1.0890349876699952</v>
      </c>
      <c r="F47" s="507">
        <v>2832.632920262738</v>
      </c>
      <c r="G47" s="507">
        <v>6664.7491422282856</v>
      </c>
      <c r="H47" s="507">
        <v>9441.933343098648</v>
      </c>
      <c r="I47" s="507">
        <v>4689.3846569069965</v>
      </c>
      <c r="J47" s="507">
        <v>8078.4615385358738</v>
      </c>
      <c r="K47" s="507">
        <v>42983.174845678426</v>
      </c>
      <c r="L47" s="556">
        <v>74692.514516686308</v>
      </c>
      <c r="M47" s="505"/>
    </row>
    <row r="48" spans="1:13" x14ac:dyDescent="0.45">
      <c r="A48" s="532" t="s">
        <v>80</v>
      </c>
      <c r="B48" s="533">
        <v>0</v>
      </c>
      <c r="C48" s="533">
        <v>0</v>
      </c>
      <c r="D48" s="533">
        <v>0</v>
      </c>
      <c r="E48" s="533">
        <v>0</v>
      </c>
      <c r="F48" s="533">
        <v>431.58770296291948</v>
      </c>
      <c r="G48" s="533">
        <v>401.42129773987722</v>
      </c>
      <c r="H48" s="533">
        <v>502.85121128829189</v>
      </c>
      <c r="I48" s="533">
        <v>521.08189148905365</v>
      </c>
      <c r="J48" s="533">
        <v>539.03132653257228</v>
      </c>
      <c r="K48" s="533">
        <v>545.59173401681039</v>
      </c>
      <c r="L48" s="560">
        <v>520.73694157090245</v>
      </c>
      <c r="M48" s="517"/>
    </row>
    <row r="49" spans="1:13" x14ac:dyDescent="0.45">
      <c r="A49" s="561" t="s">
        <v>81</v>
      </c>
      <c r="B49" s="562">
        <v>0</v>
      </c>
      <c r="C49" s="562">
        <v>0</v>
      </c>
      <c r="D49" s="562">
        <v>0</v>
      </c>
      <c r="E49" s="562">
        <v>0</v>
      </c>
      <c r="F49" s="562">
        <v>-5.2194553984524319</v>
      </c>
      <c r="G49" s="562">
        <v>-4.8546345161327986</v>
      </c>
      <c r="H49" s="562">
        <v>-6.0812888118887516</v>
      </c>
      <c r="I49" s="562">
        <v>-6.3017636343594994</v>
      </c>
      <c r="J49" s="562">
        <v>-6.5188371862563113</v>
      </c>
      <c r="K49" s="562">
        <v>-6.5981762267907129</v>
      </c>
      <c r="L49" s="560">
        <v>-6.2975919429508807</v>
      </c>
      <c r="M49" s="563"/>
    </row>
    <row r="50" spans="1:13" x14ac:dyDescent="0.45">
      <c r="A50" s="561" t="s">
        <v>82</v>
      </c>
      <c r="B50" s="552">
        <v>0</v>
      </c>
      <c r="C50" s="552">
        <v>0</v>
      </c>
      <c r="D50" s="552">
        <v>0</v>
      </c>
      <c r="E50" s="552">
        <v>0</v>
      </c>
      <c r="F50" s="552">
        <v>-1.1949106827902622E-2</v>
      </c>
      <c r="G50" s="552">
        <v>-1.1949106827902956E-2</v>
      </c>
      <c r="H50" s="552">
        <v>-1.1949106827903067E-2</v>
      </c>
      <c r="I50" s="552">
        <v>-1.1949106827903178E-2</v>
      </c>
      <c r="J50" s="552">
        <v>-1.1949106827903067E-2</v>
      </c>
      <c r="K50" s="552">
        <v>-1.1949106827901956E-2</v>
      </c>
      <c r="L50" s="564">
        <v>-1.19491068279024E-2</v>
      </c>
      <c r="M50" s="523"/>
    </row>
    <row r="51" spans="1:13" x14ac:dyDescent="0.45">
      <c r="A51" s="529"/>
      <c r="B51" s="530"/>
      <c r="C51" s="530"/>
      <c r="D51" s="530"/>
      <c r="E51" s="531"/>
      <c r="F51" s="529"/>
      <c r="G51" s="529"/>
      <c r="H51" s="529"/>
      <c r="I51" s="529"/>
      <c r="J51" s="529"/>
      <c r="K51" s="529"/>
      <c r="L51" s="559"/>
      <c r="M51" s="505"/>
    </row>
    <row r="52" spans="1:13" x14ac:dyDescent="0.45">
      <c r="A52" s="505" t="s">
        <v>83</v>
      </c>
      <c r="B52" s="507">
        <v>15662.481313216253</v>
      </c>
      <c r="C52" s="507">
        <v>14712.470100746315</v>
      </c>
      <c r="D52" s="507">
        <v>43263.645710900717</v>
      </c>
      <c r="E52" s="507">
        <v>29550.267516902586</v>
      </c>
      <c r="F52" s="507">
        <v>0</v>
      </c>
      <c r="G52" s="507">
        <v>0</v>
      </c>
      <c r="H52" s="507">
        <v>0</v>
      </c>
      <c r="I52" s="507">
        <v>0</v>
      </c>
      <c r="J52" s="507">
        <v>0</v>
      </c>
      <c r="K52" s="507">
        <v>0</v>
      </c>
      <c r="L52" s="556">
        <v>103188.86464176587</v>
      </c>
      <c r="M52" s="505"/>
    </row>
    <row r="53" spans="1:13" x14ac:dyDescent="0.45">
      <c r="A53" s="532" t="s">
        <v>189</v>
      </c>
      <c r="B53" s="533">
        <v>577.21584515512791</v>
      </c>
      <c r="C53" s="533">
        <v>525.34869228438595</v>
      </c>
      <c r="D53" s="533">
        <v>475.65562459671634</v>
      </c>
      <c r="E53" s="533">
        <v>434.1222564941433</v>
      </c>
      <c r="F53" s="533">
        <v>0</v>
      </c>
      <c r="G53" s="533">
        <v>0</v>
      </c>
      <c r="H53" s="533">
        <v>0</v>
      </c>
      <c r="I53" s="533">
        <v>0</v>
      </c>
      <c r="J53" s="533">
        <v>0</v>
      </c>
      <c r="K53" s="533">
        <v>0</v>
      </c>
      <c r="L53" s="560">
        <v>486.2621051963626</v>
      </c>
      <c r="M53" s="505"/>
    </row>
    <row r="54" spans="1:13" x14ac:dyDescent="0.45">
      <c r="A54" s="532" t="s">
        <v>190</v>
      </c>
      <c r="B54" s="533">
        <v>28.029665098591899</v>
      </c>
      <c r="C54" s="533">
        <v>69.198254098651546</v>
      </c>
      <c r="D54" s="533">
        <v>91.066399907040221</v>
      </c>
      <c r="E54" s="533">
        <v>108.53241439452302</v>
      </c>
      <c r="F54" s="533">
        <v>0</v>
      </c>
      <c r="G54" s="533">
        <v>0</v>
      </c>
      <c r="H54" s="533">
        <v>0</v>
      </c>
      <c r="I54" s="533">
        <v>0</v>
      </c>
      <c r="J54" s="533">
        <v>0</v>
      </c>
      <c r="K54" s="533">
        <v>0</v>
      </c>
      <c r="L54" s="560">
        <v>83.382230451918403</v>
      </c>
      <c r="M54" s="505"/>
    </row>
    <row r="55" spans="1:13" x14ac:dyDescent="0.45">
      <c r="A55" s="532" t="s">
        <v>85</v>
      </c>
      <c r="B55" s="533">
        <v>3.5982652603750629</v>
      </c>
      <c r="C55" s="533">
        <v>11.224880063275004</v>
      </c>
      <c r="D55" s="533">
        <v>22.039892538640007</v>
      </c>
      <c r="E55" s="533">
        <v>57.333620889757618</v>
      </c>
      <c r="F55" s="533">
        <v>0</v>
      </c>
      <c r="G55" s="533">
        <v>0</v>
      </c>
      <c r="H55" s="533">
        <v>0</v>
      </c>
      <c r="I55" s="533">
        <v>0</v>
      </c>
      <c r="J55" s="533">
        <v>0</v>
      </c>
      <c r="K55" s="533">
        <v>0</v>
      </c>
      <c r="L55" s="560">
        <v>27.805843411302916</v>
      </c>
      <c r="M55" s="517"/>
    </row>
    <row r="56" spans="1:13" x14ac:dyDescent="0.45">
      <c r="A56" s="561" t="s">
        <v>86</v>
      </c>
      <c r="B56" s="562">
        <v>-28.412161102812284</v>
      </c>
      <c r="C56" s="562">
        <v>-70.170860497953839</v>
      </c>
      <c r="D56" s="562">
        <v>-92.434263830529503</v>
      </c>
      <c r="E56" s="562">
        <v>-110.53833432074232</v>
      </c>
      <c r="F56" s="562">
        <v>0</v>
      </c>
      <c r="G56" s="562">
        <v>0</v>
      </c>
      <c r="H56" s="562">
        <v>0</v>
      </c>
      <c r="I56" s="562">
        <v>0</v>
      </c>
      <c r="J56" s="562">
        <v>0</v>
      </c>
      <c r="K56" s="562">
        <v>0</v>
      </c>
      <c r="L56" s="560">
        <v>-84.726896178918551</v>
      </c>
      <c r="M56" s="563"/>
    </row>
    <row r="57" spans="1:13" x14ac:dyDescent="0.45">
      <c r="A57" s="561" t="s">
        <v>87</v>
      </c>
      <c r="B57" s="552">
        <v>-0.88759083619975943</v>
      </c>
      <c r="C57" s="552">
        <v>-0.86209499433411696</v>
      </c>
      <c r="D57" s="552">
        <v>-0.80746839952623717</v>
      </c>
      <c r="E57" s="552">
        <v>-0.65846814128145947</v>
      </c>
      <c r="F57" s="552">
        <v>0</v>
      </c>
      <c r="G57" s="552">
        <v>0</v>
      </c>
      <c r="H57" s="552">
        <v>0</v>
      </c>
      <c r="I57" s="552">
        <v>0</v>
      </c>
      <c r="J57" s="552">
        <v>0</v>
      </c>
      <c r="K57" s="552">
        <v>0</v>
      </c>
      <c r="L57" s="564">
        <v>-0.75290885556900544</v>
      </c>
      <c r="M57" s="523"/>
    </row>
    <row r="58" spans="1:13" x14ac:dyDescent="0.45">
      <c r="A58" s="561"/>
      <c r="B58" s="552"/>
      <c r="C58" s="552"/>
      <c r="D58" s="552"/>
      <c r="E58" s="552"/>
      <c r="F58" s="552"/>
      <c r="G58" s="552"/>
      <c r="H58" s="552"/>
      <c r="I58" s="552"/>
      <c r="J58" s="552"/>
      <c r="K58" s="552"/>
      <c r="L58" s="564"/>
      <c r="M58" s="523"/>
    </row>
    <row r="59" spans="1:13" x14ac:dyDescent="0.45">
      <c r="A59" s="505" t="s">
        <v>88</v>
      </c>
      <c r="B59" s="507">
        <v>896.59937745069897</v>
      </c>
      <c r="C59" s="507">
        <v>504.10249461384598</v>
      </c>
      <c r="D59" s="507">
        <v>2163.1361473954112</v>
      </c>
      <c r="E59" s="507">
        <v>2620.4761016183361</v>
      </c>
      <c r="F59" s="507">
        <v>0</v>
      </c>
      <c r="G59" s="507">
        <v>0</v>
      </c>
      <c r="H59" s="507">
        <v>0</v>
      </c>
      <c r="I59" s="507">
        <v>0</v>
      </c>
      <c r="J59" s="507">
        <v>0</v>
      </c>
      <c r="K59" s="507">
        <v>0</v>
      </c>
      <c r="L59" s="556">
        <v>6184.3141210782924</v>
      </c>
      <c r="M59" s="505"/>
    </row>
    <row r="60" spans="1:13" x14ac:dyDescent="0.45">
      <c r="A60" s="532" t="s">
        <v>89</v>
      </c>
      <c r="B60" s="533">
        <v>133.42264947113586</v>
      </c>
      <c r="C60" s="533">
        <v>133.402306197499</v>
      </c>
      <c r="D60" s="533">
        <v>133.38321789047623</v>
      </c>
      <c r="E60" s="533">
        <v>133.44428230637817</v>
      </c>
      <c r="F60" s="533">
        <v>0</v>
      </c>
      <c r="G60" s="533">
        <v>0</v>
      </c>
      <c r="H60" s="533">
        <v>0</v>
      </c>
      <c r="I60" s="533">
        <v>0</v>
      </c>
      <c r="J60" s="533">
        <v>0</v>
      </c>
      <c r="K60" s="533">
        <v>0</v>
      </c>
      <c r="L60" s="560">
        <v>133.4163654040689</v>
      </c>
      <c r="M60" s="514"/>
    </row>
    <row r="61" spans="1:13" x14ac:dyDescent="0.45">
      <c r="A61" s="532" t="s">
        <v>90</v>
      </c>
      <c r="B61" s="533">
        <v>497.61631723919635</v>
      </c>
      <c r="C61" s="533">
        <v>393.02442518176485</v>
      </c>
      <c r="D61" s="533">
        <v>353.04426868138859</v>
      </c>
      <c r="E61" s="533">
        <v>321.84870602763925</v>
      </c>
      <c r="F61" s="533">
        <v>0</v>
      </c>
      <c r="G61" s="533">
        <v>0</v>
      </c>
      <c r="H61" s="533">
        <v>0</v>
      </c>
      <c r="I61" s="533">
        <v>0</v>
      </c>
      <c r="J61" s="533">
        <v>0</v>
      </c>
      <c r="K61" s="533">
        <v>0</v>
      </c>
      <c r="L61" s="560">
        <v>364.04469291890206</v>
      </c>
      <c r="M61" s="514"/>
    </row>
    <row r="62" spans="1:13" x14ac:dyDescent="0.45">
      <c r="A62" s="561" t="s">
        <v>91</v>
      </c>
      <c r="B62" s="562">
        <v>-141.05419160919621</v>
      </c>
      <c r="C62" s="562">
        <v>-139.76870826624236</v>
      </c>
      <c r="D62" s="562">
        <v>-139.26588450334157</v>
      </c>
      <c r="E62" s="562">
        <v>-138.95042029298762</v>
      </c>
      <c r="F62" s="562">
        <v>0</v>
      </c>
      <c r="G62" s="562">
        <v>0</v>
      </c>
      <c r="H62" s="562">
        <v>0</v>
      </c>
      <c r="I62" s="562">
        <v>0</v>
      </c>
      <c r="J62" s="562">
        <v>0</v>
      </c>
      <c r="K62" s="562">
        <v>0</v>
      </c>
      <c r="L62" s="560">
        <v>-139.43246778270148</v>
      </c>
      <c r="M62" s="523"/>
    </row>
    <row r="63" spans="1:13" x14ac:dyDescent="0.45">
      <c r="A63" s="561" t="s">
        <v>92</v>
      </c>
      <c r="B63" s="552">
        <v>-0.22085596509463945</v>
      </c>
      <c r="C63" s="552">
        <v>-0.26233203750528744</v>
      </c>
      <c r="D63" s="552">
        <v>-0.28288241386540092</v>
      </c>
      <c r="E63" s="552">
        <v>-0.30154228243111936</v>
      </c>
      <c r="F63" s="552">
        <v>0</v>
      </c>
      <c r="G63" s="552">
        <v>0</v>
      </c>
      <c r="H63" s="552">
        <v>0</v>
      </c>
      <c r="I63" s="552">
        <v>0</v>
      </c>
      <c r="J63" s="552">
        <v>0</v>
      </c>
      <c r="K63" s="552">
        <v>0</v>
      </c>
      <c r="L63" s="564">
        <v>-0.27693901266226284</v>
      </c>
      <c r="M63" s="523"/>
    </row>
    <row r="64" spans="1:13" x14ac:dyDescent="0.45">
      <c r="A64" s="505"/>
      <c r="B64" s="505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14"/>
    </row>
    <row r="65" spans="1:13" ht="28.5" x14ac:dyDescent="0.45">
      <c r="A65" s="524" t="s">
        <v>93</v>
      </c>
      <c r="B65" s="525" t="s">
        <v>15</v>
      </c>
      <c r="C65" s="526" t="s">
        <v>16</v>
      </c>
      <c r="D65" s="526" t="s">
        <v>17</v>
      </c>
      <c r="E65" s="526" t="s">
        <v>18</v>
      </c>
      <c r="F65" s="526" t="s">
        <v>19</v>
      </c>
      <c r="G65" s="526" t="s">
        <v>20</v>
      </c>
      <c r="H65" s="526" t="s">
        <v>21</v>
      </c>
      <c r="I65" s="526" t="s">
        <v>22</v>
      </c>
      <c r="J65" s="526" t="s">
        <v>23</v>
      </c>
      <c r="K65" s="526" t="s">
        <v>75</v>
      </c>
      <c r="L65" s="526" t="s">
        <v>24</v>
      </c>
      <c r="M65" s="505"/>
    </row>
    <row r="66" spans="1:13" x14ac:dyDescent="0.45">
      <c r="A66" s="505" t="s">
        <v>94</v>
      </c>
      <c r="B66" s="507">
        <v>3000.3521865747625</v>
      </c>
      <c r="C66" s="507">
        <v>912.38067241899694</v>
      </c>
      <c r="D66" s="507">
        <v>3161.5283975296229</v>
      </c>
      <c r="E66" s="507">
        <v>3903.7092241680143</v>
      </c>
      <c r="F66" s="507">
        <v>0</v>
      </c>
      <c r="G66" s="507">
        <v>0</v>
      </c>
      <c r="H66" s="507">
        <v>0</v>
      </c>
      <c r="I66" s="507">
        <v>0</v>
      </c>
      <c r="J66" s="507">
        <v>0</v>
      </c>
      <c r="K66" s="507">
        <v>0</v>
      </c>
      <c r="L66" s="556">
        <v>10977.970480691398</v>
      </c>
      <c r="M66" s="505"/>
    </row>
    <row r="67" spans="1:13" x14ac:dyDescent="0.45">
      <c r="A67" s="505" t="s">
        <v>95</v>
      </c>
      <c r="B67" s="528">
        <v>5.0334216209647814E-2</v>
      </c>
      <c r="C67" s="528">
        <v>9.2613462736194474E-2</v>
      </c>
      <c r="D67" s="528">
        <v>0.10533876283784517</v>
      </c>
      <c r="E67" s="518">
        <v>0.13192522300726248</v>
      </c>
      <c r="F67" s="518">
        <v>0</v>
      </c>
      <c r="G67" s="518">
        <v>0</v>
      </c>
      <c r="H67" s="518">
        <v>0</v>
      </c>
      <c r="I67" s="518">
        <v>0</v>
      </c>
      <c r="J67" s="518">
        <v>0</v>
      </c>
      <c r="K67" s="518">
        <v>0</v>
      </c>
      <c r="L67" s="558">
        <v>3.9387634082232559E-2</v>
      </c>
      <c r="M67" s="505"/>
    </row>
    <row r="68" spans="1:13" x14ac:dyDescent="0.45">
      <c r="A68" s="529" t="s">
        <v>27</v>
      </c>
      <c r="B68" s="565">
        <v>0</v>
      </c>
      <c r="C68" s="565">
        <v>0</v>
      </c>
      <c r="D68" s="565">
        <v>0</v>
      </c>
      <c r="E68" s="536">
        <v>0</v>
      </c>
      <c r="F68" s="536">
        <v>0</v>
      </c>
      <c r="G68" s="536">
        <v>0</v>
      </c>
      <c r="H68" s="529">
        <v>0</v>
      </c>
      <c r="I68" s="529">
        <v>0</v>
      </c>
      <c r="J68" s="529">
        <v>0</v>
      </c>
      <c r="K68" s="529">
        <v>0</v>
      </c>
      <c r="L68" s="559"/>
      <c r="M68" s="505"/>
    </row>
    <row r="69" spans="1:13" x14ac:dyDescent="0.45">
      <c r="A69" s="505" t="s">
        <v>96</v>
      </c>
      <c r="B69" s="507">
        <v>67.264703469410804</v>
      </c>
      <c r="C69" s="507">
        <v>41.312284053420605</v>
      </c>
      <c r="D69" s="507">
        <v>190.52850772241788</v>
      </c>
      <c r="E69" s="507">
        <v>247.39093039520046</v>
      </c>
      <c r="F69" s="507">
        <v>0</v>
      </c>
      <c r="G69" s="507">
        <v>0</v>
      </c>
      <c r="H69" s="507">
        <v>0</v>
      </c>
      <c r="I69" s="507">
        <v>0</v>
      </c>
      <c r="J69" s="507">
        <v>0</v>
      </c>
      <c r="K69" s="507">
        <v>0</v>
      </c>
      <c r="L69" s="556">
        <v>546.49642564044973</v>
      </c>
      <c r="M69" s="505"/>
    </row>
    <row r="70" spans="1:13" x14ac:dyDescent="0.45">
      <c r="A70" s="505" t="s">
        <v>97</v>
      </c>
      <c r="B70" s="518">
        <v>0.11217483210851562</v>
      </c>
      <c r="C70" s="518">
        <v>0.12007657165275852</v>
      </c>
      <c r="D70" s="518">
        <v>0.12829903981149846</v>
      </c>
      <c r="E70" s="518">
        <v>0.13620967927370603</v>
      </c>
      <c r="F70" s="518">
        <v>0</v>
      </c>
      <c r="G70" s="518">
        <v>0</v>
      </c>
      <c r="H70" s="518">
        <v>0</v>
      </c>
      <c r="I70" s="518">
        <v>0</v>
      </c>
      <c r="J70" s="518">
        <v>0</v>
      </c>
      <c r="K70" s="518">
        <v>0</v>
      </c>
      <c r="L70" s="566">
        <v>1.9792706734289504E-2</v>
      </c>
      <c r="M70" s="505"/>
    </row>
    <row r="71" spans="1:13" ht="14.65" thickBot="1" x14ac:dyDescent="0.5">
      <c r="A71" s="110"/>
      <c r="B71" s="110"/>
      <c r="C71" s="110"/>
      <c r="D71" s="110"/>
      <c r="E71" s="110"/>
      <c r="F71" s="110"/>
      <c r="G71" s="106"/>
      <c r="H71" s="106"/>
      <c r="I71" s="106"/>
      <c r="J71" s="106"/>
      <c r="K71" s="106"/>
      <c r="L71" s="106"/>
      <c r="M71" s="106"/>
    </row>
    <row r="72" spans="1:13" ht="14.65" thickBot="1" x14ac:dyDescent="0.5">
      <c r="A72" s="522" t="s">
        <v>40</v>
      </c>
      <c r="B72" s="522"/>
      <c r="C72" s="522"/>
      <c r="D72" s="522"/>
      <c r="E72" s="522"/>
      <c r="F72" s="522"/>
      <c r="G72" s="505"/>
      <c r="H72" s="505"/>
      <c r="I72" s="505"/>
      <c r="J72" s="505"/>
      <c r="K72" s="505"/>
      <c r="L72" s="505"/>
      <c r="M72" s="505"/>
    </row>
    <row r="73" spans="1:13" x14ac:dyDescent="0.45">
      <c r="A73" s="114"/>
      <c r="B73" s="112"/>
      <c r="C73" s="113"/>
      <c r="D73" s="113"/>
      <c r="E73" s="113"/>
      <c r="F73" s="113"/>
      <c r="G73" s="106"/>
      <c r="H73" s="106"/>
      <c r="I73" s="106"/>
      <c r="J73" s="106"/>
      <c r="K73" s="106"/>
      <c r="L73" s="106"/>
      <c r="M73" s="106"/>
    </row>
    <row r="74" spans="1:13" x14ac:dyDescent="0.45">
      <c r="A74" s="555"/>
      <c r="B74" s="525" t="s">
        <v>41</v>
      </c>
      <c r="C74" s="526" t="s">
        <v>42</v>
      </c>
      <c r="D74" s="526" t="s">
        <v>43</v>
      </c>
      <c r="E74" s="526" t="s">
        <v>98</v>
      </c>
      <c r="F74" s="526" t="s">
        <v>24</v>
      </c>
      <c r="G74" s="505"/>
      <c r="H74" s="505"/>
      <c r="I74" s="505"/>
      <c r="J74" s="505"/>
      <c r="K74" s="505"/>
      <c r="L74" s="505"/>
      <c r="M74" s="505"/>
    </row>
    <row r="75" spans="1:13" x14ac:dyDescent="0.45">
      <c r="A75" s="527" t="s">
        <v>76</v>
      </c>
      <c r="B75" s="507">
        <v>15422.537941796489</v>
      </c>
      <c r="C75" s="507">
        <v>52814.852102377467</v>
      </c>
      <c r="D75" s="507">
        <v>79913.82114975994</v>
      </c>
      <c r="E75" s="507">
        <v>72840.652328976212</v>
      </c>
      <c r="F75" s="556">
        <v>220991.86352291011</v>
      </c>
      <c r="G75" s="505"/>
      <c r="H75" s="505"/>
      <c r="I75" s="505"/>
      <c r="J75" s="505"/>
      <c r="K75" s="505"/>
      <c r="L75" s="505"/>
      <c r="M75" s="505"/>
    </row>
    <row r="76" spans="1:13" x14ac:dyDescent="0.45">
      <c r="A76" s="534" t="s">
        <v>26</v>
      </c>
      <c r="B76" s="517">
        <v>6.9787808908152588E-2</v>
      </c>
      <c r="C76" s="517">
        <v>0.23899003004195005</v>
      </c>
      <c r="D76" s="517">
        <v>0.36161431410102235</v>
      </c>
      <c r="E76" s="517">
        <v>0.32960784694867357</v>
      </c>
      <c r="F76" s="557">
        <v>1</v>
      </c>
      <c r="G76" s="505"/>
      <c r="H76" s="505"/>
      <c r="I76" s="505"/>
      <c r="J76" s="505"/>
      <c r="K76" s="505"/>
      <c r="L76" s="505"/>
      <c r="M76" s="505"/>
    </row>
    <row r="77" spans="1:13" x14ac:dyDescent="0.45">
      <c r="A77" s="505" t="s">
        <v>77</v>
      </c>
      <c r="B77" s="507">
        <v>579.019214078402</v>
      </c>
      <c r="C77" s="507">
        <v>30544.077213490702</v>
      </c>
      <c r="D77" s="507">
        <v>41335.497665852832</v>
      </c>
      <c r="E77" s="507">
        <v>36914.584669422264</v>
      </c>
      <c r="F77" s="556">
        <v>109373.17876284421</v>
      </c>
      <c r="G77" s="505"/>
      <c r="H77" s="505"/>
      <c r="I77" s="505"/>
      <c r="J77" s="505"/>
      <c r="K77" s="505"/>
      <c r="L77" s="106"/>
      <c r="M77" s="106"/>
    </row>
    <row r="78" spans="1:13" x14ac:dyDescent="0.45">
      <c r="A78" s="505" t="s">
        <v>78</v>
      </c>
      <c r="B78" s="535">
        <v>3.7543704950740116E-2</v>
      </c>
      <c r="C78" s="535">
        <v>0.57832363431186817</v>
      </c>
      <c r="D78" s="535">
        <v>0.51725092194489442</v>
      </c>
      <c r="E78" s="535">
        <v>0.50678547609241498</v>
      </c>
      <c r="F78" s="558">
        <v>0.49491948264197316</v>
      </c>
      <c r="G78" s="517"/>
      <c r="H78" s="517"/>
      <c r="I78" s="517"/>
      <c r="J78" s="518"/>
      <c r="K78" s="518"/>
      <c r="L78" s="106"/>
      <c r="M78" s="106"/>
    </row>
    <row r="79" spans="1:13" x14ac:dyDescent="0.45">
      <c r="A79" s="505" t="s">
        <v>79</v>
      </c>
      <c r="B79" s="507">
        <v>12256.996721246534</v>
      </c>
      <c r="C79" s="507">
        <v>16443.392196161811</v>
      </c>
      <c r="D79" s="507">
        <v>25950.614721187383</v>
      </c>
      <c r="E79" s="507">
        <v>20041.510878090248</v>
      </c>
      <c r="F79" s="567">
        <v>74692.514516685973</v>
      </c>
      <c r="G79" s="517"/>
      <c r="H79" s="517"/>
      <c r="I79" s="517"/>
      <c r="J79" s="518"/>
      <c r="K79" s="518"/>
      <c r="L79" s="106"/>
      <c r="M79" s="106"/>
    </row>
    <row r="80" spans="1:13" x14ac:dyDescent="0.45">
      <c r="A80" s="529" t="s">
        <v>27</v>
      </c>
      <c r="B80" s="529">
        <v>0</v>
      </c>
      <c r="C80" s="529">
        <v>0</v>
      </c>
      <c r="D80" s="529">
        <v>0</v>
      </c>
      <c r="E80" s="529">
        <v>0</v>
      </c>
      <c r="F80" s="559"/>
      <c r="G80" s="505"/>
      <c r="H80" s="505"/>
      <c r="I80" s="505"/>
      <c r="J80" s="505"/>
      <c r="K80" s="505"/>
      <c r="L80" s="106"/>
      <c r="M80" s="106"/>
    </row>
    <row r="81" spans="1:13" x14ac:dyDescent="0.45">
      <c r="A81" s="505" t="s">
        <v>83</v>
      </c>
      <c r="B81" s="507">
        <v>245.75755796911807</v>
      </c>
      <c r="C81" s="507">
        <v>27912.022685396118</v>
      </c>
      <c r="D81" s="507">
        <v>39115.671170760026</v>
      </c>
      <c r="E81" s="507">
        <v>35915.413227640747</v>
      </c>
      <c r="F81" s="556">
        <v>103188.86464176601</v>
      </c>
      <c r="G81" s="505"/>
      <c r="H81" s="505"/>
      <c r="I81" s="505"/>
      <c r="J81" s="505"/>
      <c r="K81" s="505"/>
      <c r="L81" s="106"/>
      <c r="M81" s="106"/>
    </row>
    <row r="82" spans="1:13" x14ac:dyDescent="0.45">
      <c r="A82" s="532" t="s">
        <v>189</v>
      </c>
      <c r="B82" s="533">
        <v>184.45585805905145</v>
      </c>
      <c r="C82" s="533">
        <v>250.88635689331332</v>
      </c>
      <c r="D82" s="533">
        <v>393.64824303900576</v>
      </c>
      <c r="E82" s="533">
        <v>772.1181443690665</v>
      </c>
      <c r="F82" s="560">
        <v>486.26210519636226</v>
      </c>
      <c r="G82" s="505"/>
      <c r="H82" s="505"/>
      <c r="I82" s="505"/>
      <c r="J82" s="505"/>
      <c r="K82" s="505"/>
      <c r="L82" s="106"/>
      <c r="M82" s="106"/>
    </row>
    <row r="83" spans="1:13" x14ac:dyDescent="0.45">
      <c r="A83" s="532" t="s">
        <v>190</v>
      </c>
      <c r="B83" s="533">
        <v>72.014218763291112</v>
      </c>
      <c r="C83" s="533">
        <v>81.702983952969134</v>
      </c>
      <c r="D83" s="533">
        <v>85.62817379934593</v>
      </c>
      <c r="E83" s="533">
        <v>82.318992224934874</v>
      </c>
      <c r="F83" s="560">
        <v>83.382230451918304</v>
      </c>
      <c r="G83" s="505"/>
      <c r="H83" s="505"/>
      <c r="I83" s="505"/>
      <c r="J83" s="505"/>
      <c r="K83" s="505"/>
      <c r="L83" s="111"/>
      <c r="M83" s="111"/>
    </row>
    <row r="84" spans="1:13" x14ac:dyDescent="0.45">
      <c r="A84" s="532" t="s">
        <v>85</v>
      </c>
      <c r="B84" s="533">
        <v>31.727237990726355</v>
      </c>
      <c r="C84" s="533">
        <v>18.173485404732972</v>
      </c>
      <c r="D84" s="533">
        <v>26.864855225977998</v>
      </c>
      <c r="E84" s="533">
        <v>36.289729294475812</v>
      </c>
      <c r="F84" s="560">
        <v>27.805843411302899</v>
      </c>
      <c r="G84" s="505"/>
      <c r="H84" s="505"/>
      <c r="I84" s="505"/>
      <c r="J84" s="505"/>
      <c r="K84" s="505"/>
      <c r="L84" s="111"/>
      <c r="M84" s="111"/>
    </row>
    <row r="85" spans="1:13" x14ac:dyDescent="0.45">
      <c r="A85" s="561" t="s">
        <v>86</v>
      </c>
      <c r="B85" s="562">
        <v>-73.26882797198914</v>
      </c>
      <c r="C85" s="562">
        <v>-82.910851493190052</v>
      </c>
      <c r="D85" s="562">
        <v>-86.98862115130629</v>
      </c>
      <c r="E85" s="562">
        <v>-83.753400405677823</v>
      </c>
      <c r="F85" s="568">
        <v>-84.726896178918423</v>
      </c>
      <c r="G85" s="523"/>
      <c r="H85" s="523"/>
      <c r="I85" s="523"/>
      <c r="J85" s="523"/>
      <c r="K85" s="523"/>
      <c r="L85" s="111"/>
      <c r="M85" s="111"/>
    </row>
    <row r="86" spans="1:13" x14ac:dyDescent="0.45">
      <c r="A86" s="561" t="s">
        <v>87</v>
      </c>
      <c r="B86" s="552">
        <v>-0.69782450704397991</v>
      </c>
      <c r="C86" s="552">
        <v>-0.82021462510967535</v>
      </c>
      <c r="D86" s="552">
        <v>-0.76404009714245313</v>
      </c>
      <c r="E86" s="552">
        <v>-0.69769424218511245</v>
      </c>
      <c r="F86" s="564">
        <v>-0.75290885556900533</v>
      </c>
      <c r="G86" s="523"/>
      <c r="H86" s="523"/>
      <c r="I86" s="523"/>
      <c r="J86" s="523"/>
      <c r="K86" s="523"/>
      <c r="L86" s="106"/>
      <c r="M86" s="106"/>
    </row>
    <row r="87" spans="1:13" x14ac:dyDescent="0.45">
      <c r="A87" s="561"/>
      <c r="B87" s="552"/>
      <c r="C87" s="552"/>
      <c r="D87" s="552"/>
      <c r="E87" s="552"/>
      <c r="F87" s="564"/>
      <c r="G87" s="523"/>
      <c r="H87" s="523"/>
      <c r="I87" s="523"/>
      <c r="J87" s="523"/>
      <c r="K87" s="523"/>
      <c r="L87" s="106"/>
      <c r="M87" s="106"/>
    </row>
    <row r="88" spans="1:13" x14ac:dyDescent="0.45">
      <c r="A88" s="505" t="s">
        <v>88</v>
      </c>
      <c r="B88" s="507">
        <v>333.26165610928393</v>
      </c>
      <c r="C88" s="507">
        <v>2632.0545280946053</v>
      </c>
      <c r="D88" s="507">
        <v>2219.8264950928665</v>
      </c>
      <c r="E88" s="507">
        <v>999.17144178153671</v>
      </c>
      <c r="F88" s="556">
        <v>6184.3141210782924</v>
      </c>
      <c r="G88" s="505"/>
      <c r="H88" s="505"/>
      <c r="I88" s="505"/>
      <c r="J88" s="505"/>
      <c r="K88" s="505"/>
      <c r="L88" s="106"/>
      <c r="M88" s="106"/>
    </row>
    <row r="89" spans="1:13" x14ac:dyDescent="0.45">
      <c r="A89" s="532" t="s">
        <v>89</v>
      </c>
      <c r="B89" s="533">
        <v>124.89054471877277</v>
      </c>
      <c r="C89" s="533">
        <v>132.3806334378381</v>
      </c>
      <c r="D89" s="533">
        <v>134.80360217510236</v>
      </c>
      <c r="E89" s="533">
        <v>135.90643576590728</v>
      </c>
      <c r="F89" s="560">
        <v>133.4163654040689</v>
      </c>
      <c r="G89" s="505"/>
      <c r="H89" s="505"/>
      <c r="I89" s="505"/>
      <c r="J89" s="505"/>
      <c r="K89" s="505"/>
      <c r="L89" s="111"/>
      <c r="M89" s="111"/>
    </row>
    <row r="90" spans="1:13" x14ac:dyDescent="0.45">
      <c r="A90" s="532" t="s">
        <v>90</v>
      </c>
      <c r="B90" s="533">
        <v>450.03260143308745</v>
      </c>
      <c r="C90" s="533">
        <v>215.12207861523302</v>
      </c>
      <c r="D90" s="533">
        <v>355.32744441726237</v>
      </c>
      <c r="E90" s="533">
        <v>747.02876522464715</v>
      </c>
      <c r="F90" s="560">
        <v>364.04469291890206</v>
      </c>
      <c r="G90" s="505"/>
      <c r="H90" s="505"/>
      <c r="I90" s="505"/>
      <c r="J90" s="505"/>
      <c r="K90" s="505"/>
      <c r="L90" s="111"/>
      <c r="M90" s="111"/>
    </row>
    <row r="91" spans="1:13" x14ac:dyDescent="0.45">
      <c r="A91" s="561" t="s">
        <v>91</v>
      </c>
      <c r="B91" s="562">
        <v>-131.84344374318155</v>
      </c>
      <c r="C91" s="562">
        <v>-136.58319735231137</v>
      </c>
      <c r="D91" s="562">
        <v>-140.73105821595621</v>
      </c>
      <c r="E91" s="562">
        <v>-146.58431391131379</v>
      </c>
      <c r="F91" s="568">
        <v>-139.43246778270154</v>
      </c>
      <c r="G91" s="562"/>
      <c r="H91" s="562"/>
      <c r="I91" s="562"/>
      <c r="J91" s="562"/>
      <c r="K91" s="562"/>
      <c r="L91" s="106"/>
      <c r="M91" s="106"/>
    </row>
    <row r="92" spans="1:13" x14ac:dyDescent="0.45">
      <c r="A92" s="561" t="s">
        <v>92</v>
      </c>
      <c r="B92" s="552">
        <v>-0.22658338461629213</v>
      </c>
      <c r="C92" s="552">
        <v>-0.38834560265429563</v>
      </c>
      <c r="D92" s="552">
        <v>-0.28369851029448334</v>
      </c>
      <c r="E92" s="552">
        <v>-0.16403555110568302</v>
      </c>
      <c r="F92" s="564">
        <v>-0.27693901266226262</v>
      </c>
      <c r="G92" s="552"/>
      <c r="H92" s="552"/>
      <c r="I92" s="552"/>
      <c r="J92" s="552"/>
      <c r="K92" s="552"/>
      <c r="L92" s="106"/>
      <c r="M92" s="106"/>
    </row>
    <row r="93" spans="1:13" x14ac:dyDescent="0.45">
      <c r="A93" s="505"/>
      <c r="B93" s="515"/>
      <c r="C93" s="515"/>
      <c r="D93" s="515"/>
      <c r="E93" s="511"/>
      <c r="F93" s="505"/>
      <c r="G93" s="505"/>
      <c r="H93" s="505"/>
      <c r="I93" s="505"/>
      <c r="J93" s="505"/>
      <c r="K93" s="505"/>
      <c r="L93" s="106"/>
      <c r="M93" s="106"/>
    </row>
    <row r="94" spans="1:13" x14ac:dyDescent="0.45">
      <c r="A94" s="524" t="s">
        <v>93</v>
      </c>
      <c r="B94" s="525" t="s">
        <v>41</v>
      </c>
      <c r="C94" s="526" t="s">
        <v>42</v>
      </c>
      <c r="D94" s="526" t="s">
        <v>43</v>
      </c>
      <c r="E94" s="526" t="s">
        <v>98</v>
      </c>
      <c r="F94" s="526" t="s">
        <v>24</v>
      </c>
      <c r="G94" s="505"/>
      <c r="H94" s="505"/>
      <c r="I94" s="505"/>
      <c r="J94" s="505"/>
      <c r="K94" s="505"/>
      <c r="L94" s="106"/>
      <c r="M94" s="106"/>
    </row>
    <row r="95" spans="1:13" x14ac:dyDescent="0.45">
      <c r="A95" s="505" t="s">
        <v>94</v>
      </c>
      <c r="B95" s="507">
        <v>155.71841401002692</v>
      </c>
      <c r="C95" s="507">
        <v>1885.7103290798786</v>
      </c>
      <c r="D95" s="507">
        <v>4501.9052478570611</v>
      </c>
      <c r="E95" s="507">
        <v>4434.6364897444255</v>
      </c>
      <c r="F95" s="556">
        <v>10977.970480691392</v>
      </c>
      <c r="G95" s="505"/>
      <c r="H95" s="505"/>
      <c r="I95" s="505"/>
      <c r="J95" s="505"/>
      <c r="K95" s="505"/>
      <c r="L95" s="106"/>
      <c r="M95" s="106"/>
    </row>
    <row r="96" spans="1:13" x14ac:dyDescent="0.45">
      <c r="A96" s="505" t="s">
        <v>95</v>
      </c>
      <c r="B96" s="518">
        <v>7.2982050160760557E-3</v>
      </c>
      <c r="C96" s="518">
        <v>1.7990934492191718E-2</v>
      </c>
      <c r="D96" s="518">
        <v>4.1328258901439895E-2</v>
      </c>
      <c r="E96" s="518">
        <v>0.10163090552628984</v>
      </c>
      <c r="F96" s="558">
        <v>3.9387634082232538E-2</v>
      </c>
      <c r="G96" s="505"/>
      <c r="H96" s="505"/>
      <c r="I96" s="505"/>
      <c r="J96" s="505"/>
      <c r="K96" s="505"/>
      <c r="L96" s="106"/>
      <c r="M96" s="106"/>
    </row>
    <row r="97" spans="1:13" x14ac:dyDescent="0.45">
      <c r="A97" s="529" t="s">
        <v>27</v>
      </c>
      <c r="B97" s="529">
        <v>0</v>
      </c>
      <c r="C97" s="529">
        <v>0</v>
      </c>
      <c r="D97" s="529">
        <v>0</v>
      </c>
      <c r="E97" s="529">
        <v>0</v>
      </c>
      <c r="F97" s="559"/>
      <c r="G97" s="505"/>
      <c r="H97" s="505"/>
      <c r="I97" s="505"/>
      <c r="J97" s="505"/>
      <c r="K97" s="505"/>
      <c r="L97" s="106"/>
      <c r="M97" s="106"/>
    </row>
    <row r="98" spans="1:13" x14ac:dyDescent="0.45">
      <c r="A98" s="505" t="s">
        <v>96</v>
      </c>
      <c r="B98" s="507">
        <v>32.248323467814664</v>
      </c>
      <c r="C98" s="507">
        <v>292.20492294555839</v>
      </c>
      <c r="D98" s="507">
        <v>175.50928422358447</v>
      </c>
      <c r="E98" s="507">
        <v>46.533895003492212</v>
      </c>
      <c r="F98" s="509">
        <v>546.49642564044973</v>
      </c>
      <c r="G98" s="507"/>
      <c r="H98" s="510"/>
      <c r="I98" s="505"/>
      <c r="J98" s="505"/>
      <c r="K98" s="505"/>
      <c r="L98" s="106"/>
      <c r="M98" s="106"/>
    </row>
    <row r="99" spans="1:13" x14ac:dyDescent="0.45">
      <c r="A99" s="505" t="s">
        <v>97</v>
      </c>
      <c r="B99" s="518">
        <v>8.2978411094344201E-3</v>
      </c>
      <c r="C99" s="518">
        <v>3.7285888449916579E-2</v>
      </c>
      <c r="D99" s="518">
        <v>1.8077764006080636E-2</v>
      </c>
      <c r="E99" s="518">
        <v>7.5307321495577881E-3</v>
      </c>
      <c r="F99" s="566">
        <v>1.9792706734289504E-2</v>
      </c>
      <c r="G99" s="507"/>
      <c r="H99" s="510"/>
      <c r="I99" s="505"/>
      <c r="J99" s="505"/>
      <c r="K99" s="505"/>
      <c r="L99" s="106"/>
      <c r="M99" s="106"/>
    </row>
    <row r="100" spans="1:13" x14ac:dyDescent="0.45">
      <c r="A100" s="505"/>
      <c r="B100" s="505"/>
      <c r="C100" s="505"/>
      <c r="D100" s="507"/>
      <c r="E100" s="507"/>
      <c r="F100" s="507"/>
      <c r="G100" s="507"/>
      <c r="H100" s="507"/>
      <c r="I100" s="507"/>
      <c r="J100" s="510"/>
      <c r="K100" s="510"/>
      <c r="L100" s="106"/>
      <c r="M100" s="106"/>
    </row>
    <row r="101" spans="1:13" ht="14.65" thickBot="1" x14ac:dyDescent="0.5">
      <c r="A101" s="522" t="s">
        <v>99</v>
      </c>
      <c r="B101" s="522"/>
      <c r="C101" s="522"/>
      <c r="D101" s="522"/>
      <c r="E101" s="522"/>
      <c r="F101" s="522"/>
      <c r="G101" s="505"/>
      <c r="H101" s="505"/>
      <c r="I101" s="505"/>
      <c r="J101" s="505"/>
      <c r="K101" s="505"/>
      <c r="L101" s="106"/>
      <c r="M101" s="106"/>
    </row>
    <row r="102" spans="1:13" x14ac:dyDescent="0.45">
      <c r="A102" s="537"/>
      <c r="B102" s="537"/>
      <c r="C102" s="537"/>
      <c r="D102" s="537"/>
      <c r="E102" s="537"/>
      <c r="F102" s="537"/>
      <c r="G102" s="505"/>
      <c r="H102" s="505"/>
      <c r="I102" s="505"/>
      <c r="J102" s="505"/>
      <c r="K102" s="505"/>
      <c r="L102" s="106"/>
      <c r="M102" s="106"/>
    </row>
    <row r="103" spans="1:13" x14ac:dyDescent="0.45">
      <c r="A103" s="538" t="s">
        <v>100</v>
      </c>
      <c r="B103" s="525" t="s">
        <v>41</v>
      </c>
      <c r="C103" s="526" t="s">
        <v>42</v>
      </c>
      <c r="D103" s="526" t="s">
        <v>43</v>
      </c>
      <c r="E103" s="526" t="s">
        <v>98</v>
      </c>
      <c r="F103" s="539" t="s">
        <v>24</v>
      </c>
      <c r="G103" s="505"/>
      <c r="H103" s="505"/>
      <c r="I103" s="505"/>
      <c r="J103" s="505"/>
      <c r="K103" s="505"/>
      <c r="L103" s="106"/>
      <c r="M103" s="106"/>
    </row>
    <row r="104" spans="1:13" x14ac:dyDescent="0.45">
      <c r="A104" s="540" t="s">
        <v>15</v>
      </c>
      <c r="B104" s="519">
        <v>306.79258322882663</v>
      </c>
      <c r="C104" s="519">
        <v>4220.2042754528411</v>
      </c>
      <c r="D104" s="519">
        <v>6216.7184891242505</v>
      </c>
      <c r="E104" s="519">
        <v>5816.4543778482348</v>
      </c>
      <c r="F104" s="541">
        <v>16560.169725654152</v>
      </c>
      <c r="G104" s="505"/>
      <c r="H104" s="505"/>
      <c r="I104" s="505"/>
      <c r="J104" s="505"/>
      <c r="K104" s="505"/>
      <c r="L104" s="106"/>
      <c r="M104" s="106"/>
    </row>
    <row r="105" spans="1:13" x14ac:dyDescent="0.45">
      <c r="A105" s="540" t="s">
        <v>16</v>
      </c>
      <c r="B105" s="519">
        <v>18.374114651367002</v>
      </c>
      <c r="C105" s="519">
        <v>4151.1972465079507</v>
      </c>
      <c r="D105" s="519">
        <v>5999.8326832150069</v>
      </c>
      <c r="E105" s="519">
        <v>5047.168550985778</v>
      </c>
      <c r="F105" s="541">
        <v>15216.572595360103</v>
      </c>
      <c r="G105" s="505"/>
      <c r="H105" s="505"/>
      <c r="I105" s="505"/>
      <c r="J105" s="505"/>
      <c r="K105" s="505"/>
      <c r="L105" s="106"/>
      <c r="M105" s="106"/>
    </row>
    <row r="106" spans="1:13" x14ac:dyDescent="0.45">
      <c r="A106" s="540" t="s">
        <v>17</v>
      </c>
      <c r="B106" s="519">
        <v>79.679485935232677</v>
      </c>
      <c r="C106" s="519">
        <v>13596.964184599385</v>
      </c>
      <c r="D106" s="519">
        <v>17224.875829889505</v>
      </c>
      <c r="E106" s="519">
        <v>14525.262357871354</v>
      </c>
      <c r="F106" s="541">
        <v>45426.781858295479</v>
      </c>
      <c r="G106" s="505"/>
      <c r="H106" s="505"/>
      <c r="I106" s="505"/>
      <c r="J106" s="505"/>
      <c r="K106" s="505"/>
      <c r="L106" s="106"/>
      <c r="M106" s="106"/>
    </row>
    <row r="107" spans="1:13" x14ac:dyDescent="0.45">
      <c r="A107" s="540" t="s">
        <v>18</v>
      </c>
      <c r="B107" s="519">
        <v>176.35110023831589</v>
      </c>
      <c r="C107" s="519">
        <v>8575.7115069305237</v>
      </c>
      <c r="D107" s="519">
        <v>11894.070663623472</v>
      </c>
      <c r="E107" s="519">
        <v>11525.69938271604</v>
      </c>
      <c r="F107" s="541">
        <v>32171.832653508354</v>
      </c>
      <c r="G107" s="505"/>
      <c r="H107" s="505"/>
      <c r="I107" s="505"/>
      <c r="J107" s="505"/>
      <c r="K107" s="505"/>
      <c r="L107" s="106"/>
      <c r="M107" s="106"/>
    </row>
    <row r="108" spans="1:13" x14ac:dyDescent="0.45">
      <c r="A108" s="540" t="s">
        <v>19</v>
      </c>
      <c r="B108" s="519">
        <v>114.63548937744741</v>
      </c>
      <c r="C108" s="519">
        <v>4638.7858111322166</v>
      </c>
      <c r="D108" s="519">
        <v>7211.2392787907029</v>
      </c>
      <c r="E108" s="519">
        <v>7315.5116165497629</v>
      </c>
      <c r="F108" s="541">
        <v>19280.172195850129</v>
      </c>
      <c r="G108" s="505"/>
      <c r="H108" s="505"/>
      <c r="I108" s="505"/>
      <c r="J108" s="505"/>
      <c r="K108" s="505"/>
      <c r="L108" s="106"/>
      <c r="M108" s="106"/>
    </row>
    <row r="109" spans="1:13" x14ac:dyDescent="0.45">
      <c r="A109" s="540" t="s">
        <v>20</v>
      </c>
      <c r="B109" s="519">
        <v>3682.5230020514646</v>
      </c>
      <c r="C109" s="519">
        <v>5143.6851411383914</v>
      </c>
      <c r="D109" s="519">
        <v>8581.3416810900762</v>
      </c>
      <c r="E109" s="519">
        <v>9588.5184363663229</v>
      </c>
      <c r="F109" s="541">
        <v>26996.068260646251</v>
      </c>
      <c r="G109" s="505"/>
      <c r="H109" s="505"/>
      <c r="I109" s="505"/>
      <c r="J109" s="505"/>
      <c r="K109" s="106"/>
      <c r="L109" s="106"/>
      <c r="M109" s="106"/>
    </row>
    <row r="110" spans="1:13" x14ac:dyDescent="0.45">
      <c r="A110" s="540" t="s">
        <v>21</v>
      </c>
      <c r="B110" s="519">
        <v>1616.1279217022275</v>
      </c>
      <c r="C110" s="519">
        <v>1952.6397328922412</v>
      </c>
      <c r="D110" s="519">
        <v>3396.7001265425915</v>
      </c>
      <c r="E110" s="519">
        <v>2476.4655619614859</v>
      </c>
      <c r="F110" s="541">
        <v>9441.9333430985462</v>
      </c>
      <c r="G110" s="505"/>
      <c r="H110" s="505"/>
      <c r="I110" s="505"/>
      <c r="J110" s="505"/>
      <c r="K110" s="106"/>
      <c r="L110" s="106"/>
      <c r="M110" s="106"/>
    </row>
    <row r="111" spans="1:13" x14ac:dyDescent="0.45">
      <c r="A111" s="540" t="s">
        <v>22</v>
      </c>
      <c r="B111" s="519">
        <v>715.49598689918082</v>
      </c>
      <c r="C111" s="519">
        <v>928.94684448249052</v>
      </c>
      <c r="D111" s="519">
        <v>1682.5590559500943</v>
      </c>
      <c r="E111" s="519">
        <v>1362.3827695751297</v>
      </c>
      <c r="F111" s="541">
        <v>4689.3846569068955</v>
      </c>
      <c r="G111" s="505"/>
      <c r="H111" s="505"/>
      <c r="I111" s="505"/>
      <c r="J111" s="505"/>
      <c r="K111" s="106"/>
      <c r="L111" s="106"/>
      <c r="M111" s="106"/>
    </row>
    <row r="112" spans="1:13" x14ac:dyDescent="0.45">
      <c r="A112" s="540" t="s">
        <v>101</v>
      </c>
      <c r="B112" s="519">
        <v>1234.9656760177459</v>
      </c>
      <c r="C112" s="519">
        <v>1477.8204782681441</v>
      </c>
      <c r="D112" s="519">
        <v>3040.5856855745187</v>
      </c>
      <c r="E112" s="519">
        <v>2325.0896986753633</v>
      </c>
      <c r="F112" s="541">
        <v>8078.461538535772</v>
      </c>
      <c r="G112" s="505"/>
      <c r="H112" s="505"/>
      <c r="I112" s="505"/>
      <c r="J112" s="505"/>
      <c r="K112" s="106"/>
      <c r="L112" s="106"/>
      <c r="M112" s="106"/>
    </row>
    <row r="113" spans="1:13" ht="14.65" thickBot="1" x14ac:dyDescent="0.5">
      <c r="A113" s="542" t="s">
        <v>102</v>
      </c>
      <c r="B113" s="520">
        <v>7477.5925816944264</v>
      </c>
      <c r="C113" s="520">
        <v>8128.8968809736771</v>
      </c>
      <c r="D113" s="520">
        <v>14665.897655958772</v>
      </c>
      <c r="E113" s="520">
        <v>12858.099576426652</v>
      </c>
      <c r="F113" s="541">
        <v>43130.486695053522</v>
      </c>
      <c r="G113" s="505"/>
      <c r="H113" s="505"/>
      <c r="I113" s="505"/>
      <c r="J113" s="505"/>
      <c r="K113" s="106"/>
      <c r="L113" s="106"/>
      <c r="M113" s="106"/>
    </row>
    <row r="114" spans="1:13" ht="14.65" thickTop="1" x14ac:dyDescent="0.45">
      <c r="A114" s="543" t="s">
        <v>24</v>
      </c>
      <c r="B114" s="544">
        <v>15422.537941796236</v>
      </c>
      <c r="C114" s="544">
        <v>52814.852102377852</v>
      </c>
      <c r="D114" s="544">
        <v>79913.821149758995</v>
      </c>
      <c r="E114" s="544">
        <v>72840.652328976124</v>
      </c>
      <c r="F114" s="544">
        <v>220991.86352290923</v>
      </c>
      <c r="G114" s="505"/>
      <c r="H114" s="505"/>
      <c r="I114" s="505"/>
      <c r="J114" s="505"/>
      <c r="K114" s="106"/>
      <c r="L114" s="106"/>
      <c r="M114" s="106"/>
    </row>
    <row r="115" spans="1:13" x14ac:dyDescent="0.45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</row>
    <row r="116" spans="1:13" ht="14.65" thickBot="1" x14ac:dyDescent="0.5">
      <c r="A116" s="522" t="s">
        <v>103</v>
      </c>
      <c r="B116" s="522"/>
      <c r="C116" s="522"/>
      <c r="D116" s="522"/>
      <c r="E116" s="522"/>
      <c r="F116" s="522"/>
      <c r="G116" s="522"/>
      <c r="H116" s="522"/>
      <c r="I116" s="522"/>
      <c r="J116" s="522"/>
      <c r="K116" s="106"/>
      <c r="L116" s="106"/>
      <c r="M116" s="106"/>
    </row>
    <row r="117" spans="1:13" x14ac:dyDescent="0.45">
      <c r="A117" s="505"/>
      <c r="B117" s="505"/>
      <c r="C117" s="505"/>
      <c r="D117" s="505"/>
      <c r="E117" s="505"/>
      <c r="F117" s="516"/>
      <c r="G117" s="505"/>
      <c r="H117" s="505"/>
      <c r="I117" s="505"/>
      <c r="J117" s="505"/>
      <c r="K117" s="106"/>
      <c r="L117" s="106"/>
      <c r="M117" s="106"/>
    </row>
    <row r="118" spans="1:13" ht="85.5" x14ac:dyDescent="0.45">
      <c r="A118" s="525" t="s">
        <v>104</v>
      </c>
      <c r="B118" s="525" t="s">
        <v>105</v>
      </c>
      <c r="C118" s="526" t="s">
        <v>106</v>
      </c>
      <c r="D118" s="526" t="s">
        <v>107</v>
      </c>
      <c r="E118" s="526" t="s">
        <v>108</v>
      </c>
      <c r="F118" s="539" t="s">
        <v>109</v>
      </c>
      <c r="G118" s="525" t="s">
        <v>110</v>
      </c>
      <c r="H118" s="526" t="s">
        <v>111</v>
      </c>
      <c r="I118" s="526" t="s">
        <v>112</v>
      </c>
      <c r="J118" s="526" t="s">
        <v>113</v>
      </c>
      <c r="K118" s="106"/>
      <c r="L118" s="106"/>
      <c r="M118" s="106"/>
    </row>
    <row r="119" spans="1:13" x14ac:dyDescent="0.45">
      <c r="A119" s="505" t="s">
        <v>114</v>
      </c>
      <c r="B119" s="507">
        <v>0</v>
      </c>
      <c r="C119" s="507">
        <v>0</v>
      </c>
      <c r="D119" s="518">
        <v>0</v>
      </c>
      <c r="E119" s="507">
        <v>0</v>
      </c>
      <c r="F119" s="507">
        <v>0</v>
      </c>
      <c r="G119" s="518">
        <v>0</v>
      </c>
      <c r="H119" s="507">
        <v>0</v>
      </c>
      <c r="I119" s="507">
        <v>0</v>
      </c>
      <c r="J119" s="518">
        <v>0</v>
      </c>
      <c r="K119" s="106"/>
      <c r="L119" s="106"/>
      <c r="M119" s="106"/>
    </row>
    <row r="120" spans="1:13" x14ac:dyDescent="0.45">
      <c r="A120" s="505" t="s">
        <v>115</v>
      </c>
      <c r="B120" s="507">
        <v>60515.303609139577</v>
      </c>
      <c r="C120" s="507">
        <v>3711.4824721244509</v>
      </c>
      <c r="D120" s="518">
        <v>6.1331303831778324E-2</v>
      </c>
      <c r="E120" s="507">
        <v>32544.978365279487</v>
      </c>
      <c r="F120" s="507">
        <v>71.797975011713987</v>
      </c>
      <c r="G120" s="518">
        <v>2.2061153092764519E-3</v>
      </c>
      <c r="H120" s="507">
        <v>8554.0524402101528</v>
      </c>
      <c r="I120" s="507">
        <v>187.70076592755416</v>
      </c>
      <c r="J120" s="518">
        <v>2.1942905685874283E-2</v>
      </c>
      <c r="K120" s="106"/>
      <c r="L120" s="106"/>
      <c r="M120" s="106"/>
    </row>
    <row r="121" spans="1:13" ht="14.65" thickBot="1" x14ac:dyDescent="0.5">
      <c r="A121" s="505" t="s">
        <v>116</v>
      </c>
      <c r="B121" s="507">
        <v>113100.68441905144</v>
      </c>
      <c r="C121" s="507">
        <v>7046.6193767868408</v>
      </c>
      <c r="D121" s="518">
        <v>6.2303949909606922E-2</v>
      </c>
      <c r="E121" s="507">
        <v>72555.202690775797</v>
      </c>
      <c r="F121" s="507">
        <v>148.07065676790234</v>
      </c>
      <c r="G121" s="518">
        <v>2.0407999878239895E-3</v>
      </c>
      <c r="H121" s="507">
        <v>19056.947559791799</v>
      </c>
      <c r="I121" s="507">
        <v>358.79565971289446</v>
      </c>
      <c r="J121" s="518">
        <v>1.8827551400199916E-2</v>
      </c>
      <c r="K121" s="106"/>
      <c r="L121" s="106"/>
      <c r="M121" s="106"/>
    </row>
    <row r="122" spans="1:13" ht="14.65" thickTop="1" x14ac:dyDescent="0.45">
      <c r="A122" s="543" t="s">
        <v>24</v>
      </c>
      <c r="B122" s="544">
        <v>173615.98802819103</v>
      </c>
      <c r="C122" s="544">
        <v>10758.101848911292</v>
      </c>
      <c r="D122" s="569">
        <v>6.1964925990366952E-2</v>
      </c>
      <c r="E122" s="544">
        <v>105100.18105605528</v>
      </c>
      <c r="F122" s="544">
        <v>219.86863177961632</v>
      </c>
      <c r="G122" s="569">
        <v>2.0919909896477645E-3</v>
      </c>
      <c r="H122" s="544">
        <v>27611.00000000195</v>
      </c>
      <c r="I122" s="544">
        <v>546.49642564044859</v>
      </c>
      <c r="J122" s="569">
        <v>1.9792706734287423E-2</v>
      </c>
      <c r="K122" s="106"/>
      <c r="L122" s="106"/>
      <c r="M122" s="106"/>
    </row>
    <row r="123" spans="1:13" x14ac:dyDescent="0.45">
      <c r="A123" s="505"/>
      <c r="B123" s="505"/>
      <c r="C123" s="505"/>
      <c r="D123" s="505"/>
      <c r="E123" s="505"/>
      <c r="F123" s="505"/>
      <c r="G123" s="505"/>
      <c r="H123" s="505"/>
      <c r="I123" s="507"/>
      <c r="J123" s="507"/>
      <c r="K123" s="106"/>
      <c r="L123" s="106"/>
      <c r="M123" s="106"/>
    </row>
    <row r="124" spans="1:13" ht="85.5" x14ac:dyDescent="0.45">
      <c r="A124" s="525" t="s">
        <v>117</v>
      </c>
      <c r="B124" s="525" t="s">
        <v>105</v>
      </c>
      <c r="C124" s="526" t="s">
        <v>106</v>
      </c>
      <c r="D124" s="526" t="s">
        <v>107</v>
      </c>
      <c r="E124" s="526" t="s">
        <v>108</v>
      </c>
      <c r="F124" s="539" t="s">
        <v>109</v>
      </c>
      <c r="G124" s="525" t="s">
        <v>110</v>
      </c>
      <c r="H124" s="526" t="s">
        <v>111</v>
      </c>
      <c r="I124" s="526" t="s">
        <v>112</v>
      </c>
      <c r="J124" s="526" t="s">
        <v>113</v>
      </c>
      <c r="K124" s="106"/>
      <c r="L124" s="106"/>
      <c r="M124" s="106"/>
    </row>
    <row r="125" spans="1:13" x14ac:dyDescent="0.45">
      <c r="A125" s="505" t="s">
        <v>118</v>
      </c>
      <c r="B125" s="507">
        <v>1358.2761551020128</v>
      </c>
      <c r="C125" s="507">
        <v>93.399929607705175</v>
      </c>
      <c r="D125" s="518">
        <v>6.876357893560342E-2</v>
      </c>
      <c r="E125" s="507">
        <v>956.94547963992352</v>
      </c>
      <c r="F125" s="507">
        <v>3.3917622003065127</v>
      </c>
      <c r="G125" s="518">
        <v>3.5443630514695092E-3</v>
      </c>
      <c r="H125" s="507">
        <v>257.10545598140948</v>
      </c>
      <c r="I125" s="507">
        <v>8.9503312220655769</v>
      </c>
      <c r="J125" s="518">
        <v>3.4811906997075738E-2</v>
      </c>
      <c r="K125" s="106"/>
      <c r="L125" s="106"/>
      <c r="M125" s="106"/>
    </row>
    <row r="126" spans="1:13" x14ac:dyDescent="0.45">
      <c r="A126" s="505" t="s">
        <v>119</v>
      </c>
      <c r="B126" s="507">
        <v>6645.5131922373102</v>
      </c>
      <c r="C126" s="507">
        <v>398.70540625994391</v>
      </c>
      <c r="D126" s="518">
        <v>5.9996180088194788E-2</v>
      </c>
      <c r="E126" s="507">
        <v>2632.8684227789222</v>
      </c>
      <c r="F126" s="507">
        <v>3.6499446392211379</v>
      </c>
      <c r="G126" s="518">
        <v>1.3862996751538078E-3</v>
      </c>
      <c r="H126" s="507">
        <v>591.44215530153031</v>
      </c>
      <c r="I126" s="507">
        <v>11.335915318862366</v>
      </c>
      <c r="J126" s="518">
        <v>1.9166566361985247E-2</v>
      </c>
      <c r="K126" s="106"/>
      <c r="L126" s="106"/>
      <c r="M126" s="106"/>
    </row>
    <row r="127" spans="1:13" x14ac:dyDescent="0.45">
      <c r="A127" s="505" t="s">
        <v>120</v>
      </c>
      <c r="B127" s="507">
        <v>3807.2466993337416</v>
      </c>
      <c r="C127" s="507">
        <v>210.44753799640168</v>
      </c>
      <c r="D127" s="518">
        <v>5.5275519191658753E-2</v>
      </c>
      <c r="E127" s="507">
        <v>1680.6943938103107</v>
      </c>
      <c r="F127" s="507">
        <v>5.8016727692716676</v>
      </c>
      <c r="G127" s="518">
        <v>3.4519498551540155E-3</v>
      </c>
      <c r="H127" s="507">
        <v>414.50176002084038</v>
      </c>
      <c r="I127" s="507">
        <v>15.780242924128428</v>
      </c>
      <c r="J127" s="518">
        <v>3.8070388225456574E-2</v>
      </c>
      <c r="K127" s="106"/>
      <c r="L127" s="106"/>
      <c r="M127" s="106"/>
    </row>
    <row r="128" spans="1:13" x14ac:dyDescent="0.45">
      <c r="A128" s="505" t="s">
        <v>121</v>
      </c>
      <c r="B128" s="507">
        <v>557.80620157543376</v>
      </c>
      <c r="C128" s="507">
        <v>38.615385449418753</v>
      </c>
      <c r="D128" s="518">
        <v>6.9227242974989917E-2</v>
      </c>
      <c r="E128" s="507">
        <v>181.75263406590742</v>
      </c>
      <c r="F128" s="507">
        <v>0.51584112274783223</v>
      </c>
      <c r="G128" s="518">
        <v>2.8381493638258751E-3</v>
      </c>
      <c r="H128" s="507">
        <v>44.898070502560145</v>
      </c>
      <c r="I128" s="507">
        <v>1.206172738567497</v>
      </c>
      <c r="J128" s="518">
        <v>2.6864689842266594E-2</v>
      </c>
      <c r="K128" s="106"/>
      <c r="L128" s="106"/>
      <c r="M128" s="106"/>
    </row>
    <row r="129" spans="1:13" x14ac:dyDescent="0.45">
      <c r="A129" s="505" t="s">
        <v>122</v>
      </c>
      <c r="B129" s="507">
        <v>7665.1964711879564</v>
      </c>
      <c r="C129" s="507">
        <v>564.01242504581228</v>
      </c>
      <c r="D129" s="518">
        <v>7.358094827260199E-2</v>
      </c>
      <c r="E129" s="507">
        <v>2942.7572091502143</v>
      </c>
      <c r="F129" s="507">
        <v>5.7252533500976748</v>
      </c>
      <c r="G129" s="518">
        <v>1.9455405061265545E-3</v>
      </c>
      <c r="H129" s="507">
        <v>744.51101905177575</v>
      </c>
      <c r="I129" s="507">
        <v>13.992386558613687</v>
      </c>
      <c r="J129" s="518">
        <v>1.8794062412178496E-2</v>
      </c>
      <c r="K129" s="106"/>
      <c r="L129" s="106"/>
      <c r="M129" s="106"/>
    </row>
    <row r="130" spans="1:13" x14ac:dyDescent="0.45">
      <c r="A130" s="505" t="s">
        <v>123</v>
      </c>
      <c r="B130" s="507">
        <v>2800.7353581546909</v>
      </c>
      <c r="C130" s="507">
        <v>163.71232177464049</v>
      </c>
      <c r="D130" s="518">
        <v>5.8453334870776565E-2</v>
      </c>
      <c r="E130" s="507">
        <v>939.17187099472858</v>
      </c>
      <c r="F130" s="507">
        <v>3.1339973347923276</v>
      </c>
      <c r="G130" s="518">
        <v>3.3369795578235733E-3</v>
      </c>
      <c r="H130" s="507">
        <v>240.8482579519326</v>
      </c>
      <c r="I130" s="507">
        <v>7.3087094219850819</v>
      </c>
      <c r="J130" s="518">
        <v>3.0345701829588158E-2</v>
      </c>
      <c r="K130" s="106"/>
      <c r="L130" s="106"/>
      <c r="M130" s="106"/>
    </row>
    <row r="131" spans="1:13" x14ac:dyDescent="0.45">
      <c r="A131" s="505" t="s">
        <v>124</v>
      </c>
      <c r="B131" s="507">
        <v>59.730457986050681</v>
      </c>
      <c r="C131" s="507">
        <v>4.2054539007828611</v>
      </c>
      <c r="D131" s="518">
        <v>7.0407193290983869E-2</v>
      </c>
      <c r="E131" s="507">
        <v>49.560265869450511</v>
      </c>
      <c r="F131" s="507">
        <v>4.8296597494962887E-2</v>
      </c>
      <c r="G131" s="518">
        <v>9.7450238911517696E-4</v>
      </c>
      <c r="H131" s="507">
        <v>12.196293449299459</v>
      </c>
      <c r="I131" s="507">
        <v>0.20887993404259905</v>
      </c>
      <c r="J131" s="518">
        <v>1.7126509370319953E-2</v>
      </c>
      <c r="K131" s="106"/>
      <c r="L131" s="106"/>
      <c r="M131" s="106"/>
    </row>
    <row r="132" spans="1:13" x14ac:dyDescent="0.45">
      <c r="A132" s="505" t="s">
        <v>125</v>
      </c>
      <c r="B132" s="507">
        <v>151.18058491398173</v>
      </c>
      <c r="C132" s="507">
        <v>9.0409981987628729</v>
      </c>
      <c r="D132" s="518">
        <v>5.9802640688994504E-2</v>
      </c>
      <c r="E132" s="507">
        <v>144.21669671378274</v>
      </c>
      <c r="F132" s="507">
        <v>0.3609056135643246</v>
      </c>
      <c r="G132" s="518">
        <v>2.5025230905169732E-3</v>
      </c>
      <c r="H132" s="507">
        <v>34.330287685137314</v>
      </c>
      <c r="I132" s="507">
        <v>1.0316589225387081</v>
      </c>
      <c r="J132" s="518">
        <v>3.0050983900881973E-2</v>
      </c>
      <c r="K132" s="106"/>
      <c r="L132" s="106"/>
      <c r="M132" s="106"/>
    </row>
    <row r="133" spans="1:13" x14ac:dyDescent="0.45">
      <c r="A133" s="505" t="s">
        <v>126</v>
      </c>
      <c r="B133" s="507">
        <v>654.75945464121901</v>
      </c>
      <c r="C133" s="507">
        <v>38.289655079921147</v>
      </c>
      <c r="D133" s="518">
        <v>5.847896476867568E-2</v>
      </c>
      <c r="E133" s="507">
        <v>766.22158289543779</v>
      </c>
      <c r="F133" s="507">
        <v>1.8282869318612216</v>
      </c>
      <c r="G133" s="518">
        <v>2.3861073254454624E-3</v>
      </c>
      <c r="H133" s="507">
        <v>177.86139376074883</v>
      </c>
      <c r="I133" s="507">
        <v>4.0162944636900981</v>
      </c>
      <c r="J133" s="518">
        <v>2.2581035596137503E-2</v>
      </c>
      <c r="K133" s="106"/>
      <c r="L133" s="106"/>
      <c r="M133" s="106"/>
    </row>
    <row r="134" spans="1:13" x14ac:dyDescent="0.45">
      <c r="A134" s="505" t="s">
        <v>127</v>
      </c>
      <c r="B134" s="507">
        <v>2827.9327339485685</v>
      </c>
      <c r="C134" s="507">
        <v>214.48803052270699</v>
      </c>
      <c r="D134" s="518">
        <v>7.5846227863851257E-2</v>
      </c>
      <c r="E134" s="507">
        <v>1696.2918592508056</v>
      </c>
      <c r="F134" s="507">
        <v>1.600305630102276</v>
      </c>
      <c r="G134" s="518">
        <v>9.4341408371144137E-4</v>
      </c>
      <c r="H134" s="507">
        <v>362.43303634411211</v>
      </c>
      <c r="I134" s="507">
        <v>3.3911928025624021</v>
      </c>
      <c r="J134" s="518">
        <v>9.356743073891954E-3</v>
      </c>
      <c r="K134" s="106"/>
      <c r="L134" s="106"/>
      <c r="M134" s="106"/>
    </row>
    <row r="135" spans="1:13" x14ac:dyDescent="0.45">
      <c r="A135" s="505" t="s">
        <v>128</v>
      </c>
      <c r="B135" s="507">
        <v>161.28549924903643</v>
      </c>
      <c r="C135" s="507">
        <v>7.8173323189205028</v>
      </c>
      <c r="D135" s="518">
        <v>4.8468909823380826E-2</v>
      </c>
      <c r="E135" s="507">
        <v>52.180048622567298</v>
      </c>
      <c r="F135" s="507">
        <v>0.27729707220504296</v>
      </c>
      <c r="G135" s="518">
        <v>5.3142356039337802E-3</v>
      </c>
      <c r="H135" s="507">
        <v>20.112332266845176</v>
      </c>
      <c r="I135" s="507">
        <v>0.51018655753375797</v>
      </c>
      <c r="J135" s="518">
        <v>2.5366852076861891E-2</v>
      </c>
      <c r="K135" s="106"/>
      <c r="L135" s="106"/>
      <c r="M135" s="106"/>
    </row>
    <row r="136" spans="1:13" x14ac:dyDescent="0.45">
      <c r="A136" s="505" t="s">
        <v>129</v>
      </c>
      <c r="B136" s="507">
        <v>7836.6486925997551</v>
      </c>
      <c r="C136" s="507">
        <v>413.76208956015802</v>
      </c>
      <c r="D136" s="518">
        <v>5.2798346052041187E-2</v>
      </c>
      <c r="E136" s="507">
        <v>737.95620301048189</v>
      </c>
      <c r="F136" s="507">
        <v>1.7421028453766332</v>
      </c>
      <c r="G136" s="518">
        <v>2.3607130589454349E-3</v>
      </c>
      <c r="H136" s="507">
        <v>219.87711187754678</v>
      </c>
      <c r="I136" s="507">
        <v>6.8086878037139362</v>
      </c>
      <c r="J136" s="518">
        <v>3.0965877919598143E-2</v>
      </c>
      <c r="K136" s="106"/>
      <c r="L136" s="106"/>
      <c r="M136" s="106"/>
    </row>
    <row r="137" spans="1:13" x14ac:dyDescent="0.45">
      <c r="A137" s="505" t="s">
        <v>130</v>
      </c>
      <c r="B137" s="507">
        <v>10182.011798729965</v>
      </c>
      <c r="C137" s="507">
        <v>572.50245998601542</v>
      </c>
      <c r="D137" s="518">
        <v>5.6226850970397174E-2</v>
      </c>
      <c r="E137" s="507">
        <v>2776.0483661160974</v>
      </c>
      <c r="F137" s="507">
        <v>7.1359214784176155</v>
      </c>
      <c r="G137" s="518">
        <v>2.5705321151883644E-3</v>
      </c>
      <c r="H137" s="507">
        <v>715.80540919148655</v>
      </c>
      <c r="I137" s="507">
        <v>19.494857935197139</v>
      </c>
      <c r="J137" s="518">
        <v>2.7234856966527939E-2</v>
      </c>
      <c r="K137" s="106"/>
      <c r="L137" s="106"/>
      <c r="M137" s="106"/>
    </row>
    <row r="138" spans="1:13" x14ac:dyDescent="0.45">
      <c r="A138" s="505" t="s">
        <v>131</v>
      </c>
      <c r="B138" s="507">
        <v>70.726212482649018</v>
      </c>
      <c r="C138" s="507">
        <v>4.2477718167473082</v>
      </c>
      <c r="D138" s="518">
        <v>6.0059370743052266E-2</v>
      </c>
      <c r="E138" s="507">
        <v>13.437668690410016</v>
      </c>
      <c r="F138" s="507">
        <v>4.7358836364080052E-2</v>
      </c>
      <c r="G138" s="518">
        <v>3.5243342766649965E-3</v>
      </c>
      <c r="H138" s="507">
        <v>5.063680660464569</v>
      </c>
      <c r="I138" s="507">
        <v>0.19438807851781359</v>
      </c>
      <c r="J138" s="518">
        <v>3.8388692248215235E-2</v>
      </c>
      <c r="K138" s="106"/>
      <c r="L138" s="106"/>
      <c r="M138" s="106"/>
    </row>
    <row r="139" spans="1:13" x14ac:dyDescent="0.45">
      <c r="A139" s="505" t="s">
        <v>132</v>
      </c>
      <c r="B139" s="507">
        <v>507.96944787273725</v>
      </c>
      <c r="C139" s="507">
        <v>22.9148365642925</v>
      </c>
      <c r="D139" s="518">
        <v>4.5110659037181713E-2</v>
      </c>
      <c r="E139" s="507">
        <v>301.51136910863897</v>
      </c>
      <c r="F139" s="507">
        <v>0.42689802961721485</v>
      </c>
      <c r="G139" s="518">
        <v>1.415860472788332E-3</v>
      </c>
      <c r="H139" s="507">
        <v>68.454595013701635</v>
      </c>
      <c r="I139" s="507">
        <v>1.2818377371026091</v>
      </c>
      <c r="J139" s="518">
        <v>1.8725371713119342E-2</v>
      </c>
      <c r="K139" s="106"/>
      <c r="L139" s="106"/>
      <c r="M139" s="106"/>
    </row>
    <row r="140" spans="1:13" x14ac:dyDescent="0.45">
      <c r="A140" s="505" t="s">
        <v>133</v>
      </c>
      <c r="B140" s="507">
        <v>42015.189098447765</v>
      </c>
      <c r="C140" s="507">
        <v>2458.4034061017892</v>
      </c>
      <c r="D140" s="518">
        <v>5.8512253755216681E-2</v>
      </c>
      <c r="E140" s="507">
        <v>25591.402671843462</v>
      </c>
      <c r="F140" s="507">
        <v>45.425893695290824</v>
      </c>
      <c r="G140" s="518">
        <v>1.7750450914232204E-3</v>
      </c>
      <c r="H140" s="507">
        <v>6737.1297962395784</v>
      </c>
      <c r="I140" s="507">
        <v>119.44675828001704</v>
      </c>
      <c r="J140" s="518">
        <v>1.7729621054159872E-2</v>
      </c>
      <c r="K140" s="106"/>
      <c r="L140" s="106"/>
      <c r="M140" s="106"/>
    </row>
    <row r="141" spans="1:13" x14ac:dyDescent="0.45">
      <c r="A141" s="505" t="s">
        <v>134</v>
      </c>
      <c r="B141" s="507">
        <v>9014.3019909734448</v>
      </c>
      <c r="C141" s="507">
        <v>563.83592845583235</v>
      </c>
      <c r="D141" s="518">
        <v>6.2549039184668392E-2</v>
      </c>
      <c r="E141" s="507">
        <v>1942.1803247395765</v>
      </c>
      <c r="F141" s="507">
        <v>4.3463453352355641</v>
      </c>
      <c r="G141" s="518">
        <v>2.2378690999345584E-3</v>
      </c>
      <c r="H141" s="507">
        <v>435.35455347116147</v>
      </c>
      <c r="I141" s="507">
        <v>9.1235966051929562</v>
      </c>
      <c r="J141" s="518">
        <v>2.0956704213723854E-2</v>
      </c>
      <c r="K141" s="106"/>
      <c r="L141" s="106"/>
      <c r="M141" s="106"/>
    </row>
    <row r="142" spans="1:13" ht="14.65" thickBot="1" x14ac:dyDescent="0.5">
      <c r="A142" s="505" t="s">
        <v>135</v>
      </c>
      <c r="B142" s="507">
        <v>77299.477978749026</v>
      </c>
      <c r="C142" s="507">
        <v>4979.7008802717146</v>
      </c>
      <c r="D142" s="518">
        <v>6.4420886278698047E-2</v>
      </c>
      <c r="E142" s="507">
        <v>61694.983988754633</v>
      </c>
      <c r="F142" s="507">
        <v>134.41054829764934</v>
      </c>
      <c r="G142" s="518">
        <v>2.1786300863964702E-3</v>
      </c>
      <c r="H142" s="507">
        <v>16529.074791231251</v>
      </c>
      <c r="I142" s="507">
        <v>322.41432833611765</v>
      </c>
      <c r="J142" s="518">
        <v>1.9505890826216111E-2</v>
      </c>
      <c r="K142" s="106"/>
      <c r="L142" s="106"/>
      <c r="M142" s="106"/>
    </row>
    <row r="143" spans="1:13" ht="14.65" thickTop="1" x14ac:dyDescent="0.45">
      <c r="A143" s="543" t="s">
        <v>24</v>
      </c>
      <c r="B143" s="544">
        <v>173615.98802818535</v>
      </c>
      <c r="C143" s="544">
        <v>10758.101848911567</v>
      </c>
      <c r="D143" s="569">
        <v>6.196492599037056E-2</v>
      </c>
      <c r="E143" s="544">
        <v>105100.18105605536</v>
      </c>
      <c r="F143" s="544">
        <v>219.86863177961624</v>
      </c>
      <c r="G143" s="569">
        <v>2.0919909896477623E-3</v>
      </c>
      <c r="H143" s="544">
        <v>27611.000000001382</v>
      </c>
      <c r="I143" s="544">
        <v>546.49642564044939</v>
      </c>
      <c r="J143" s="569">
        <v>1.9792706734287856E-2</v>
      </c>
    </row>
  </sheetData>
  <sheetProtection algorithmName="SHA-512" hashValue="jCEjD4zFRbuHpZAS8IEn/HoGP08Huq3AFen/xKSg9pbudDCIDSPWUB7B/j9wjt5USs7THYw0wqzWe8Phc+DeDw==" saltValue="HSUqpfvzAlszZ6APl59bZQ==" spinCount="100000" sheet="1" objects="1" scenarios="1" selectLockedCells="1" selectUnlockedCells="1"/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Scenario Comparison</vt:lpstr>
      <vt:lpstr>Baseline Metrics</vt:lpstr>
      <vt:lpstr>APTC - Full - To 500%</vt:lpstr>
      <vt:lpstr>APTC - Full -To 250%</vt:lpstr>
      <vt:lpstr>APTC - Full - 400-500%</vt:lpstr>
      <vt:lpstr>APTC - Diff  - To 500%</vt:lpstr>
      <vt:lpstr>APTC - Diff - To 250%</vt:lpstr>
      <vt:lpstr>Fixed $ - Full - To 500%</vt:lpstr>
      <vt:lpstr>Fixed $ - Full - To 250%</vt:lpstr>
      <vt:lpstr>Fixed $ - Full - 400-500%</vt:lpstr>
      <vt:lpstr>Fixed $ - Low - To 500%</vt:lpstr>
      <vt:lpstr>Fixed $ - Low - To 250%</vt:lpstr>
      <vt:lpstr>Fixed $ - Low - 400-500%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Klein, Evan</dc:creator>
  <cp:lastModifiedBy>Administrator</cp:lastModifiedBy>
  <dcterms:created xsi:type="dcterms:W3CDTF">2020-09-14T20:31:32Z</dcterms:created>
  <dcterms:modified xsi:type="dcterms:W3CDTF">2020-09-25T20:17:42Z</dcterms:modified>
</cp:coreProperties>
</file>