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wahbexchange-my.sharepoint.com/personal/rhoada_wahbexchange_org/Documents/Desktop/"/>
    </mc:Choice>
  </mc:AlternateContent>
  <xr:revisionPtr revIDLastSave="0" documentId="8_{8F3BF36D-629B-4684-81D1-0C445EB61C82}" xr6:coauthVersionLast="45" xr6:coauthVersionMax="45" xr10:uidLastSave="{00000000-0000-0000-0000-000000000000}"/>
  <bookViews>
    <workbookView xWindow="803" yWindow="997" windowWidth="21600" windowHeight="12676" tabRatio="898" firstSheet="6" activeTab="14" xr2:uid="{00000000-000D-0000-FFFF-FFFF00000000}"/>
  </bookViews>
  <sheets>
    <sheet name="TOC" sheetId="1" state="hidden" r:id="rId1"/>
    <sheet name="Table of Contents" sheetId="37" r:id="rId2"/>
    <sheet name="QHP &amp; WAH by County" sheetId="6" r:id="rId3"/>
    <sheet name="QHP by Carrier" sheetId="36" r:id="rId4"/>
    <sheet name="QHP &amp; WAH Information" sheetId="3" r:id="rId5"/>
    <sheet name="QHP &amp; WAH by Age &amp; Sex" sheetId="7" r:id="rId6"/>
    <sheet name="QHP Household" sheetId="31" r:id="rId7"/>
    <sheet name="QHP &amp; WAH Race, Ethnicity" sheetId="12" r:id="rId8"/>
    <sheet name="QDP Information" sheetId="14" r:id="rId9"/>
    <sheet name="MPS Selection" sheetId="35" r:id="rId10"/>
    <sheet name="HPF Language Data" sheetId="8" r:id="rId11"/>
    <sheet name="QHP Renewals" sheetId="23" state="hidden" r:id="rId12"/>
    <sheet name="Customer Support Language Data" sheetId="38" r:id="rId13"/>
    <sheet name="Churn" sheetId="17" state="hidden" r:id="rId14"/>
    <sheet name="QHP &amp; WAH Partnered Households" sheetId="18" r:id="rId15"/>
    <sheet name="MPS Cumulative" sheetId="30" state="hidden" r:id="rId16"/>
    <sheet name="Counties" sheetId="25" state="hidden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G3" i="3"/>
  <c r="G4" i="3" s="1"/>
  <c r="G2" i="3"/>
  <c r="F4" i="3"/>
  <c r="L20" i="3"/>
  <c r="K20" i="3"/>
  <c r="K5" i="3"/>
  <c r="P3" i="8" l="1"/>
  <c r="C49" i="3" l="1"/>
  <c r="D43" i="6" l="1"/>
  <c r="D4" i="36" l="1"/>
  <c r="D5" i="36"/>
  <c r="D6" i="36"/>
  <c r="D7" i="36"/>
  <c r="D8" i="36"/>
  <c r="D9" i="36"/>
  <c r="D10" i="36"/>
  <c r="D3" i="36"/>
  <c r="D22" i="14"/>
  <c r="D23" i="14"/>
  <c r="D24" i="14"/>
  <c r="D25" i="14"/>
  <c r="D26" i="14"/>
  <c r="D21" i="14"/>
  <c r="D16" i="14"/>
  <c r="D15" i="14"/>
  <c r="D5" i="14"/>
  <c r="D6" i="14"/>
  <c r="D7" i="14"/>
  <c r="D8" i="14"/>
  <c r="D9" i="14"/>
  <c r="D10" i="14"/>
  <c r="D4" i="14"/>
  <c r="C27" i="14" l="1"/>
  <c r="C17" i="14"/>
  <c r="E4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3" i="6"/>
  <c r="C12" i="36" l="1"/>
  <c r="C20" i="7" l="1"/>
  <c r="E20" i="7"/>
  <c r="D20" i="7"/>
  <c r="H11" i="3" l="1"/>
  <c r="H12" i="3"/>
  <c r="H13" i="3"/>
  <c r="H14" i="3"/>
  <c r="H15" i="3"/>
  <c r="H16" i="3"/>
  <c r="H17" i="3"/>
  <c r="H18" i="3"/>
  <c r="C13" i="12" l="1"/>
  <c r="C11" i="14"/>
  <c r="G26" i="3"/>
  <c r="G27" i="3"/>
  <c r="G28" i="3"/>
  <c r="G29" i="3"/>
  <c r="G30" i="3"/>
  <c r="G31" i="3"/>
  <c r="G32" i="3"/>
  <c r="G33" i="3"/>
  <c r="G25" i="3"/>
  <c r="F34" i="3"/>
  <c r="E34" i="3"/>
  <c r="D34" i="3"/>
  <c r="C34" i="3"/>
  <c r="G41" i="3"/>
  <c r="G42" i="3"/>
  <c r="G43" i="3"/>
  <c r="G44" i="3"/>
  <c r="G45" i="3"/>
  <c r="G46" i="3"/>
  <c r="G47" i="3"/>
  <c r="G48" i="3"/>
  <c r="G40" i="3"/>
  <c r="F49" i="3"/>
  <c r="E49" i="3"/>
  <c r="D49" i="3"/>
  <c r="G49" i="3" l="1"/>
  <c r="G34" i="3"/>
  <c r="I15" i="23" l="1"/>
  <c r="H15" i="23"/>
  <c r="D24" i="23"/>
  <c r="C24" i="23"/>
  <c r="D13" i="23"/>
  <c r="C13" i="23"/>
  <c r="C30" i="17" l="1"/>
  <c r="B30" i="17"/>
  <c r="E16" i="31" l="1"/>
  <c r="F6" i="31" s="1"/>
  <c r="C16" i="31"/>
  <c r="D7" i="31" s="1"/>
  <c r="F14" i="31" l="1"/>
  <c r="F10" i="31"/>
  <c r="F4" i="31"/>
  <c r="F13" i="31"/>
  <c r="F9" i="31"/>
  <c r="F5" i="31"/>
  <c r="F16" i="31"/>
  <c r="F12" i="31"/>
  <c r="F8" i="31"/>
  <c r="F15" i="31"/>
  <c r="F11" i="31"/>
  <c r="F7" i="31"/>
  <c r="D14" i="31"/>
  <c r="D10" i="31"/>
  <c r="D6" i="31"/>
  <c r="D13" i="31"/>
  <c r="D9" i="31"/>
  <c r="D16" i="31"/>
  <c r="D12" i="31"/>
  <c r="D8" i="31"/>
  <c r="D4" i="31"/>
  <c r="D5" i="31"/>
  <c r="D15" i="31"/>
  <c r="D11" i="31"/>
  <c r="D46" i="12" l="1"/>
  <c r="G19" i="3" l="1"/>
  <c r="F19" i="3"/>
  <c r="H19" i="3" l="1"/>
  <c r="S126" i="25" l="1"/>
  <c r="K126" i="25"/>
  <c r="O126" i="25"/>
  <c r="G126" i="25"/>
  <c r="S94" i="25"/>
  <c r="S79" i="25"/>
  <c r="Q72" i="25"/>
  <c r="O94" i="25"/>
  <c r="O79" i="25"/>
  <c r="M72" i="25"/>
  <c r="K94" i="25"/>
  <c r="K79" i="25"/>
  <c r="I72" i="25"/>
  <c r="G94" i="25"/>
  <c r="G79" i="25"/>
  <c r="E72" i="25"/>
  <c r="C123" i="25"/>
  <c r="C94" i="25"/>
  <c r="C79" i="25"/>
  <c r="A72" i="25"/>
  <c r="W61" i="25"/>
  <c r="W29" i="25"/>
  <c r="W14" i="25"/>
  <c r="U7" i="25"/>
  <c r="S58" i="25"/>
  <c r="S29" i="25"/>
  <c r="S14" i="25"/>
  <c r="Q7" i="25"/>
  <c r="O61" i="25"/>
  <c r="O29" i="25"/>
  <c r="O19" i="25"/>
  <c r="O14" i="25"/>
  <c r="M7" i="25"/>
  <c r="K29" i="25"/>
  <c r="K61" i="25"/>
  <c r="K19" i="25"/>
  <c r="K14" i="25"/>
  <c r="I7" i="25"/>
  <c r="G61" i="25"/>
  <c r="G29" i="25"/>
  <c r="G19" i="25"/>
  <c r="G14" i="25"/>
  <c r="E7" i="25"/>
  <c r="C61" i="25"/>
  <c r="C29" i="25" l="1"/>
  <c r="C19" i="25"/>
  <c r="C14" i="25"/>
  <c r="A7" i="25"/>
  <c r="B14" i="17" l="1"/>
  <c r="C14" i="17"/>
  <c r="D14" i="17"/>
  <c r="E14" i="17"/>
  <c r="F14" i="17"/>
  <c r="G14" i="17"/>
  <c r="H14" i="17"/>
  <c r="I14" i="17"/>
  <c r="J14" i="17"/>
  <c r="K14" i="17"/>
  <c r="L14" i="17"/>
  <c r="M14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C20" i="3" l="1"/>
  <c r="G4" i="14" l="1"/>
  <c r="G10" i="14"/>
  <c r="G6" i="7" l="1"/>
  <c r="C11" i="7"/>
  <c r="H6" i="7" l="1"/>
</calcChain>
</file>

<file path=xl/sharedStrings.xml><?xml version="1.0" encoding="utf-8"?>
<sst xmlns="http://schemas.openxmlformats.org/spreadsheetml/2006/main" count="1820" uniqueCount="435">
  <si>
    <t>TAB 1</t>
  </si>
  <si>
    <t>TAB 2</t>
  </si>
  <si>
    <t xml:space="preserve">Distribution of QHPs </t>
  </si>
  <si>
    <t>TAB 3</t>
  </si>
  <si>
    <t>QHP Enrollees Disenrollments</t>
  </si>
  <si>
    <t>TAB 4</t>
  </si>
  <si>
    <t xml:space="preserve">QHP and Dental Enrollee By Month </t>
  </si>
  <si>
    <t>TAB 5</t>
  </si>
  <si>
    <t>TAB 6</t>
  </si>
  <si>
    <t xml:space="preserve">QHP Enrollee by Age &amp; Gender </t>
  </si>
  <si>
    <t>TAB 7</t>
  </si>
  <si>
    <t>TAB 8</t>
  </si>
  <si>
    <t>TAB 9</t>
  </si>
  <si>
    <t xml:space="preserve">QHP by Enrollee by Race/Ethnicity </t>
  </si>
  <si>
    <t>TAB 10</t>
  </si>
  <si>
    <t>QHP by Enrollee by Citizenship</t>
  </si>
  <si>
    <t>TAB 11</t>
  </si>
  <si>
    <t xml:space="preserve">Additional QHP Data by Carriers </t>
  </si>
  <si>
    <t>TAB 12</t>
  </si>
  <si>
    <t xml:space="preserve">Additional Data by Churn </t>
  </si>
  <si>
    <t>TAB 13</t>
  </si>
  <si>
    <t xml:space="preserve">Additional Data by Assisted </t>
  </si>
  <si>
    <t>TAB 14</t>
  </si>
  <si>
    <t xml:space="preserve">Additional Data by Families </t>
  </si>
  <si>
    <t>TAB 15</t>
  </si>
  <si>
    <t xml:space="preserve">Additional Data by QHP_Premiums_APTC_CSR </t>
  </si>
  <si>
    <t>TAB 16</t>
  </si>
  <si>
    <t>SEP</t>
  </si>
  <si>
    <t>TAB 17</t>
  </si>
  <si>
    <t xml:space="preserve">SHOP </t>
  </si>
  <si>
    <t>TABLE OF CONTENTS</t>
  </si>
  <si>
    <t>QHP Renewals</t>
  </si>
  <si>
    <t>TAB 18</t>
  </si>
  <si>
    <t xml:space="preserve">QHP  &amp; WAH by Enrollee by Language </t>
  </si>
  <si>
    <t>QHP</t>
  </si>
  <si>
    <t xml:space="preserve">Description: </t>
  </si>
  <si>
    <t xml:space="preserve">Timeframe: </t>
  </si>
  <si>
    <t>Subsidized Enrollees</t>
  </si>
  <si>
    <t>Total QHP</t>
  </si>
  <si>
    <t xml:space="preserve">Month </t>
  </si>
  <si>
    <t>Non Subsidized Enrollees</t>
  </si>
  <si>
    <t>Metal</t>
  </si>
  <si>
    <t>Bronze</t>
  </si>
  <si>
    <t>Catastrophic</t>
  </si>
  <si>
    <t>Gold</t>
  </si>
  <si>
    <t>Silver</t>
  </si>
  <si>
    <t>FPL</t>
  </si>
  <si>
    <t>&lt;100</t>
  </si>
  <si>
    <t>&gt;400</t>
  </si>
  <si>
    <t>Month</t>
  </si>
  <si>
    <t>Enrollees</t>
  </si>
  <si>
    <t>County</t>
  </si>
  <si>
    <t>BENTON</t>
  </si>
  <si>
    <t>CLARK</t>
  </si>
  <si>
    <t>COWLITZ</t>
  </si>
  <si>
    <t>FRANKLIN</t>
  </si>
  <si>
    <t>Age group</t>
  </si>
  <si>
    <t>Count</t>
  </si>
  <si>
    <t>AGE1&lt;18</t>
  </si>
  <si>
    <t>AGE2 18-25</t>
  </si>
  <si>
    <t>AGE6 55-64</t>
  </si>
  <si>
    <t>AGE7 ≥65</t>
  </si>
  <si>
    <t>Gender</t>
  </si>
  <si>
    <t xml:space="preserve">Male </t>
  </si>
  <si>
    <t>Female</t>
  </si>
  <si>
    <t>WAH</t>
  </si>
  <si>
    <t>Albanian</t>
  </si>
  <si>
    <t>Amharic</t>
  </si>
  <si>
    <t>American Sign Language</t>
  </si>
  <si>
    <t>Arabic</t>
  </si>
  <si>
    <t>Bengali</t>
  </si>
  <si>
    <t>Bulgarian</t>
  </si>
  <si>
    <t>Burmese</t>
  </si>
  <si>
    <t>Cambodian (Khmer)</t>
  </si>
  <si>
    <t>Chinese</t>
  </si>
  <si>
    <t>Cham</t>
  </si>
  <si>
    <t>Farsi</t>
  </si>
  <si>
    <t>French</t>
  </si>
  <si>
    <t>Gujarati</t>
  </si>
  <si>
    <t>Hindi</t>
  </si>
  <si>
    <t>Hmong</t>
  </si>
  <si>
    <t>Indonesian</t>
  </si>
  <si>
    <t>Japanese</t>
  </si>
  <si>
    <t>Korean</t>
  </si>
  <si>
    <t>Laotian</t>
  </si>
  <si>
    <t>Oromo</t>
  </si>
  <si>
    <t>Persian</t>
  </si>
  <si>
    <t>Polish</t>
  </si>
  <si>
    <t>Portuguese</t>
  </si>
  <si>
    <t>Punjabi</t>
  </si>
  <si>
    <t>Romanian</t>
  </si>
  <si>
    <t>Russian</t>
  </si>
  <si>
    <t>Samoan</t>
  </si>
  <si>
    <t>Somali</t>
  </si>
  <si>
    <t>Spanish</t>
  </si>
  <si>
    <t>Swahili</t>
  </si>
  <si>
    <t>Tagalog</t>
  </si>
  <si>
    <t>Tamil</t>
  </si>
  <si>
    <t>Thai</t>
  </si>
  <si>
    <t>Tigrigna</t>
  </si>
  <si>
    <t>Trukese</t>
  </si>
  <si>
    <t>Turkish</t>
  </si>
  <si>
    <t>Ukrainian</t>
  </si>
  <si>
    <t>Urdu</t>
  </si>
  <si>
    <t>Vietnamese</t>
  </si>
  <si>
    <t>French Creole</t>
  </si>
  <si>
    <t>Armenian</t>
  </si>
  <si>
    <t>Fijian</t>
  </si>
  <si>
    <t>Visayan</t>
  </si>
  <si>
    <t>Carrier</t>
  </si>
  <si>
    <t>BridgeSpan</t>
  </si>
  <si>
    <t>Coordinated Care</t>
  </si>
  <si>
    <t>Kaiser Northwest</t>
  </si>
  <si>
    <t>LifeWise</t>
  </si>
  <si>
    <t>Molina</t>
  </si>
  <si>
    <t>Premera</t>
  </si>
  <si>
    <t>Ethnicity</t>
  </si>
  <si>
    <t>Hispanic_Indicator</t>
  </si>
  <si>
    <t>Hispanic</t>
  </si>
  <si>
    <t>Not Declared</t>
  </si>
  <si>
    <t>Not_Hispanic</t>
  </si>
  <si>
    <t>Asian</t>
  </si>
  <si>
    <t>Black</t>
  </si>
  <si>
    <t>Hawaiian</t>
  </si>
  <si>
    <t>not Provided</t>
  </si>
  <si>
    <t>Other</t>
  </si>
  <si>
    <t>Pacific Islander</t>
  </si>
  <si>
    <t>White</t>
  </si>
  <si>
    <t>Citizen</t>
  </si>
  <si>
    <t>Broker</t>
  </si>
  <si>
    <t>Navigator</t>
  </si>
  <si>
    <t>OTHER</t>
  </si>
  <si>
    <t xml:space="preserve">QHP &amp; WAH Enrollees </t>
  </si>
  <si>
    <t xml:space="preserve">QHP &amp; WAH Enrollees by County </t>
  </si>
  <si>
    <t xml:space="preserve">Churn </t>
  </si>
  <si>
    <t>QHP - Medicaid</t>
  </si>
  <si>
    <t>Medicaid - QHP</t>
  </si>
  <si>
    <t>Total Medicaid</t>
  </si>
  <si>
    <t>QHP -Medicaid</t>
  </si>
  <si>
    <t>Percent enrolled in both QHP and QDP</t>
  </si>
  <si>
    <t>QDP Enrollees by Plan Type</t>
  </si>
  <si>
    <t>Plan Type</t>
  </si>
  <si>
    <t>Dental Distribution</t>
  </si>
  <si>
    <t>Delta Dental of Washington</t>
  </si>
  <si>
    <t>Dentegra Insurance Company</t>
  </si>
  <si>
    <t>QDP Enrollees by  Carrier</t>
  </si>
  <si>
    <t>Non-Subsidized Enrollees</t>
  </si>
  <si>
    <t>Percent of QDP also enrolled in QHP</t>
  </si>
  <si>
    <t>Grand Total</t>
  </si>
  <si>
    <t>SPOKANE</t>
  </si>
  <si>
    <t>CHIP</t>
  </si>
  <si>
    <t>MAGI</t>
  </si>
  <si>
    <t>Chiu Chow</t>
  </si>
  <si>
    <t>Kaiser Permanente WA</t>
  </si>
  <si>
    <t>Dari</t>
  </si>
  <si>
    <t>Pashto</t>
  </si>
  <si>
    <t>German</t>
  </si>
  <si>
    <t>Marathi</t>
  </si>
  <si>
    <t>Did not report</t>
  </si>
  <si>
    <t>100-138</t>
  </si>
  <si>
    <t>139-150</t>
  </si>
  <si>
    <t>151-200</t>
  </si>
  <si>
    <t>201-250</t>
  </si>
  <si>
    <t>251-300</t>
  </si>
  <si>
    <t>301-400</t>
  </si>
  <si>
    <t>&lt; 100</t>
  </si>
  <si>
    <t>KITSAP</t>
  </si>
  <si>
    <t>PIERCE</t>
  </si>
  <si>
    <t>SNOHOMISH</t>
  </si>
  <si>
    <t>THURSTON</t>
  </si>
  <si>
    <t>WHATCOM</t>
  </si>
  <si>
    <t>YAKIMA</t>
  </si>
  <si>
    <t>American Indian/Alaska Native</t>
  </si>
  <si>
    <t>QHP Enrollees by County</t>
  </si>
  <si>
    <t>Male</t>
  </si>
  <si>
    <t>CLARK County</t>
  </si>
  <si>
    <t>AGE3 26-34</t>
  </si>
  <si>
    <t>AGE4 35-44</t>
  </si>
  <si>
    <t>AGE5 45-54</t>
  </si>
  <si>
    <t>SNOHOMISH County</t>
  </si>
  <si>
    <t>YAKIMA County</t>
  </si>
  <si>
    <t>KITSAP County</t>
  </si>
  <si>
    <t>BENTON County</t>
  </si>
  <si>
    <t>FRANKLIN County</t>
  </si>
  <si>
    <t>COWLITZ County</t>
  </si>
  <si>
    <t>SPOKANE County</t>
  </si>
  <si>
    <t>THURSTON County</t>
  </si>
  <si>
    <t>PIERCE County</t>
  </si>
  <si>
    <t>WHATCOM County</t>
  </si>
  <si>
    <t>NAVIGATOR</t>
  </si>
  <si>
    <t>BROKER</t>
  </si>
  <si>
    <t>Total</t>
  </si>
  <si>
    <t xml:space="preserve">QHP </t>
  </si>
  <si>
    <t xml:space="preserve">LEP </t>
  </si>
  <si>
    <t>100 - 138</t>
  </si>
  <si>
    <t>139 - 150</t>
  </si>
  <si>
    <t>151 - 200</t>
  </si>
  <si>
    <t>201 - 250</t>
  </si>
  <si>
    <t>251 - 300</t>
  </si>
  <si>
    <t>301 - 400</t>
  </si>
  <si>
    <t>Other*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</si>
  <si>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</si>
  <si>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</si>
  <si>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</si>
  <si>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</si>
  <si>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</si>
  <si>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</si>
  <si>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</si>
  <si>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</si>
  <si>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</si>
  <si>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</si>
  <si>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</si>
  <si>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</si>
  <si>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</si>
  <si>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</si>
  <si>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</si>
  <si>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</si>
  <si>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</si>
  <si>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</si>
  <si>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</si>
  <si>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</si>
  <si>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</si>
  <si>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</si>
  <si>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</si>
  <si>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</si>
  <si>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</si>
  <si>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</si>
  <si>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</si>
  <si>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</si>
  <si>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</si>
  <si>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</si>
  <si>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</si>
  <si>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</si>
  <si>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</si>
  <si>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</si>
  <si>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</si>
  <si>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</si>
  <si>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</si>
  <si>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</si>
  <si>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</si>
  <si>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Infant &lt;1</t>
  </si>
  <si>
    <t>Toddler 1-5</t>
  </si>
  <si>
    <t>School Age 6-12</t>
  </si>
  <si>
    <t>Adolescent 13-18</t>
  </si>
  <si>
    <t>Black/African American</t>
  </si>
  <si>
    <t>Multi-Race</t>
  </si>
  <si>
    <t>Not Provided</t>
  </si>
  <si>
    <t>&lt;18</t>
  </si>
  <si>
    <t>18-25</t>
  </si>
  <si>
    <t>26-34</t>
  </si>
  <si>
    <t>35-44</t>
  </si>
  <si>
    <t>45-54</t>
  </si>
  <si>
    <t>55-64</t>
  </si>
  <si>
    <t>65+</t>
  </si>
  <si>
    <t>Delta Dental</t>
  </si>
  <si>
    <t xml:space="preserve">March.2018- Feb. 2019 </t>
  </si>
  <si>
    <t>CARRIER</t>
  </si>
  <si>
    <t>YR 2018</t>
  </si>
  <si>
    <t>YR 2019</t>
  </si>
  <si>
    <t>METAL LEVEL</t>
  </si>
  <si>
    <t>MC Plan Name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</si>
  <si>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</si>
  <si>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</si>
  <si>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</si>
  <si>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</si>
  <si>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</si>
  <si>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</si>
  <si>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</si>
  <si>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</si>
  <si>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</si>
  <si>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</si>
  <si>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</si>
  <si>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</si>
  <si>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</si>
  <si>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</si>
  <si>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Amerigroup Washington Inc</t>
  </si>
  <si>
    <t>Community Health Plan of Washington</t>
  </si>
  <si>
    <t>Coordinated Care of Washington</t>
  </si>
  <si>
    <t>Molina Healthcare of Washington Inc</t>
  </si>
  <si>
    <t>United Health Care Community Plan</t>
  </si>
  <si>
    <t xml:space="preserve"> REPORT FOR CUMULATIVE NUMBERS </t>
  </si>
  <si>
    <t>Medical Plan Selection from 201801-201902</t>
  </si>
  <si>
    <t>Household
Size</t>
  </si>
  <si>
    <t>Total distinct person in yr 2018</t>
  </si>
  <si>
    <t xml:space="preserve">Total </t>
  </si>
  <si>
    <t>QHP-WAH</t>
  </si>
  <si>
    <t>WAH-QHP</t>
  </si>
  <si>
    <t>0-34</t>
  </si>
  <si>
    <t>35-54</t>
  </si>
  <si>
    <t>Sep-2018 QHP Renewals vs Sep-2019 QHP Renewals</t>
  </si>
  <si>
    <t>QHP to WAH</t>
  </si>
  <si>
    <t>WAH to QHP</t>
  </si>
  <si>
    <t>QHP Total</t>
  </si>
  <si>
    <t>WAH Total</t>
  </si>
  <si>
    <t>Alaskan Native</t>
  </si>
  <si>
    <t>American Indian</t>
  </si>
  <si>
    <t>Kaiser WA</t>
  </si>
  <si>
    <t>LifeWise WA</t>
  </si>
  <si>
    <t>PacificSource</t>
  </si>
  <si>
    <t>Providence Health Plan</t>
  </si>
  <si>
    <t>Greek</t>
  </si>
  <si>
    <t>Haitian-Creole</t>
  </si>
  <si>
    <t>Kikuyu</t>
  </si>
  <si>
    <t>Macedonian</t>
  </si>
  <si>
    <t>Mien</t>
  </si>
  <si>
    <t xml:space="preserve"> Total</t>
  </si>
  <si>
    <t>QHP Household</t>
  </si>
  <si>
    <t>*Includes households who choose to not report income.</t>
  </si>
  <si>
    <t>QDP By County</t>
  </si>
  <si>
    <t>Race</t>
  </si>
  <si>
    <t>Total*</t>
  </si>
  <si>
    <t>Lawfully Present</t>
  </si>
  <si>
    <t>Average household size is 1.4 members.</t>
  </si>
  <si>
    <t xml:space="preserve">QHP  &amp; WAH Enrollees by County </t>
  </si>
  <si>
    <t>QHP Enrollees by Carrier</t>
  </si>
  <si>
    <t>QHP Enrollees by Metal Level</t>
  </si>
  <si>
    <t>QHP Enrollees by Federal Poverty Level</t>
  </si>
  <si>
    <t>WAH Enrollees by Federal Poverty Level</t>
  </si>
  <si>
    <t>Households</t>
  </si>
  <si>
    <t>Fourteen percent (19,609) of QHP Households also have family members enrolled in WAH.</t>
  </si>
  <si>
    <t>QHP &amp; WAH Enrollees by Race</t>
  </si>
  <si>
    <t xml:space="preserve">QDP Enrollees by Age </t>
  </si>
  <si>
    <t>Percent</t>
  </si>
  <si>
    <t>Number of QDP also enrolled in QHP</t>
  </si>
  <si>
    <t>QHP Enrollees by Subsidy Status</t>
  </si>
  <si>
    <t>Cebuano</t>
  </si>
  <si>
    <t>Czech</t>
  </si>
  <si>
    <t>Danish</t>
  </si>
  <si>
    <t>Ilocano</t>
  </si>
  <si>
    <t>Italian</t>
  </si>
  <si>
    <t>Hungarian</t>
  </si>
  <si>
    <t>Ibo</t>
  </si>
  <si>
    <t>Khmu</t>
  </si>
  <si>
    <t>Malaysian</t>
  </si>
  <si>
    <t>Slovak</t>
  </si>
  <si>
    <t>Quechua</t>
  </si>
  <si>
    <t>Shona</t>
  </si>
  <si>
    <t>Swedish</t>
  </si>
  <si>
    <t>Tibetan</t>
  </si>
  <si>
    <t>Tongan</t>
  </si>
  <si>
    <t>Yoruba</t>
  </si>
  <si>
    <t>QHP Households</t>
  </si>
  <si>
    <t>WAH Households</t>
  </si>
  <si>
    <t>Household Partnered to a Navigator or Broker in Washington Healthplanfinder</t>
  </si>
  <si>
    <t xml:space="preserve">WAH </t>
  </si>
  <si>
    <t>Languages</t>
  </si>
  <si>
    <t>Offered</t>
  </si>
  <si>
    <t>Answered</t>
  </si>
  <si>
    <t>Abandoned</t>
  </si>
  <si>
    <t>Mandarin</t>
  </si>
  <si>
    <t>QHP &amp; WAH Race, Ethnicity</t>
  </si>
  <si>
    <t>HPF Language Data</t>
  </si>
  <si>
    <t>Customer Support Language Data</t>
  </si>
  <si>
    <t>QHP Enrollees by Status and FPL</t>
  </si>
  <si>
    <t xml:space="preserve">Washington Apple Health Enrollees by Race and Ethnicity </t>
  </si>
  <si>
    <t>Total WAH Enrollees by Plan and Month</t>
  </si>
  <si>
    <t>&lt;10</t>
  </si>
  <si>
    <t>Translation</t>
  </si>
  <si>
    <t>WAH Enrollees by Language Request</t>
  </si>
  <si>
    <t>QHP Enrollees by Language Request</t>
  </si>
  <si>
    <t>Interpretor</t>
  </si>
  <si>
    <t>Non English Calls Answered*</t>
  </si>
  <si>
    <t>Portuguese Br.</t>
  </si>
  <si>
    <t>*</t>
  </si>
  <si>
    <t>Telephonic Interpretation Requests*</t>
  </si>
  <si>
    <t xml:space="preserve">*Includes calls answered by bilingual and multilingual Customer Service Representatives at Washington Healthplanfinder Support Center from April through August 2020. </t>
  </si>
  <si>
    <t>* Includes calls answered from  April through September 2020 through Language Line Solutions. Free telephonic services are made available to applicants in over 175 languages when a bilingual or multilingual Customer Support Representative is unavailable in the preferred language.</t>
  </si>
  <si>
    <t xml:space="preserve">QHP &amp; WAH by County </t>
  </si>
  <si>
    <t>QHP by Carrier</t>
  </si>
  <si>
    <t>County Population (Age &lt;65)</t>
  </si>
  <si>
    <t>Percent of County Covered</t>
  </si>
  <si>
    <t>Age</t>
  </si>
  <si>
    <t>QHP &amp; WAH Enrollees by Age</t>
  </si>
  <si>
    <t>QHP &amp; WAH Enrollees - Under 19</t>
  </si>
  <si>
    <t xml:space="preserve">QHP &amp; WAH  Enrollees by Race and Ethnicity </t>
  </si>
  <si>
    <t xml:space="preserve"> QHP</t>
  </si>
  <si>
    <t>Not Hispanic</t>
  </si>
  <si>
    <t>Not Reported</t>
  </si>
  <si>
    <t>Family Dental</t>
  </si>
  <si>
    <t>Pediatric Dental</t>
  </si>
  <si>
    <t>Managed Care Plan Name</t>
  </si>
  <si>
    <t>Average Speed of Answer (seconds)</t>
  </si>
  <si>
    <t>Average Handle Time (seconds)</t>
  </si>
  <si>
    <t>QHP Enrollees by Status</t>
  </si>
  <si>
    <t>Status</t>
  </si>
  <si>
    <t>QHP &amp; WAH by FPL, Metal, Subsidy, and Status</t>
  </si>
  <si>
    <t>Medicaid Plan Selection (MPS)</t>
  </si>
  <si>
    <t>QHP &amp; WAH Enrollees by Sex</t>
  </si>
  <si>
    <t>Sex</t>
  </si>
  <si>
    <t>QDP by Plan type, County, Carrier, Age, Sex</t>
  </si>
  <si>
    <t xml:space="preserve">QDP Enrollees by Sex </t>
  </si>
  <si>
    <t>QHP &amp; WAH by Age &amp; Sex</t>
  </si>
  <si>
    <t>QHP &amp; WAH Partnered Households</t>
  </si>
  <si>
    <t>&lt;1%</t>
  </si>
  <si>
    <t>*Multi-Race data was not available for this report.</t>
  </si>
  <si>
    <t>*County unresolved.</t>
  </si>
  <si>
    <t>* Cumulative total by month includes WAH clients selecting a WAH Managed Care Plan through Washington Healthplanfinder.</t>
  </si>
  <si>
    <t>1,582,972**</t>
  </si>
  <si>
    <t>Pend Orielle</t>
  </si>
  <si>
    <t xml:space="preserve">                          QHP Enrollees by Household Size</t>
  </si>
  <si>
    <t>QHP &amp; WAH Limited English Proficiency (LEP)</t>
  </si>
  <si>
    <t>Akan</t>
  </si>
  <si>
    <t>Assyrian</t>
  </si>
  <si>
    <t>Bosnian</t>
  </si>
  <si>
    <t>Cambodian</t>
  </si>
  <si>
    <t>Cantonese</t>
  </si>
  <si>
    <t>Chin</t>
  </si>
  <si>
    <t>Chuukese</t>
  </si>
  <si>
    <t>Croatian</t>
  </si>
  <si>
    <t>Fijian Hindi</t>
  </si>
  <si>
    <t>Fulani</t>
  </si>
  <si>
    <t>Gujarti</t>
  </si>
  <si>
    <t>Haitian Creole</t>
  </si>
  <si>
    <t>Karen</t>
  </si>
  <si>
    <t>Karenni</t>
  </si>
  <si>
    <t>Kinyarwanda</t>
  </si>
  <si>
    <t>Lingala</t>
  </si>
  <si>
    <t>Lithuanian</t>
  </si>
  <si>
    <t>Mam</t>
  </si>
  <si>
    <t>Mandingo</t>
  </si>
  <si>
    <t xml:space="preserve">Marshellese </t>
  </si>
  <si>
    <t>Mixteco</t>
  </si>
  <si>
    <t>Mongolian</t>
  </si>
  <si>
    <t>Nepali</t>
  </si>
  <si>
    <t>Nuer</t>
  </si>
  <si>
    <t xml:space="preserve">Romanian </t>
  </si>
  <si>
    <t>Serbian</t>
  </si>
  <si>
    <t>Sorani</t>
  </si>
  <si>
    <t>Sudanese Arabic</t>
  </si>
  <si>
    <t>Telugu</t>
  </si>
  <si>
    <t>Tigrinya</t>
  </si>
  <si>
    <t>Toishanese</t>
  </si>
  <si>
    <t>*3 are not reported by age.</t>
  </si>
  <si>
    <t>**52 did not report race or ethnicity.</t>
  </si>
  <si>
    <t>*Includes applicants who indicated in Washington Healthplanfinder that they do not speak and/or read English.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</si>
</sst>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10409]#,##0;\(#,##0\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3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indexed="64"/>
      <name val="Arial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  "/>
    </font>
    <font>
      <u/>
      <sz val="11"/>
      <color theme="4" tint="-0.249977111117893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F75B5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rgb="FF000000"/>
      </patternFill>
    </fill>
    <fill>
      <patternFill patternType="solid">
        <fgColor rgb="FF326FB6"/>
        <bgColor indexed="64"/>
      </patternFill>
    </fill>
    <fill>
      <patternFill patternType="solid">
        <fgColor rgb="FFE6F5F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6337778862885"/>
        <bgColor theme="4" tint="0.79998168889431442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0" borderId="0"/>
    <xf numFmtId="0" fontId="20" fillId="0" borderId="0"/>
  </cellStyleXfs>
  <cellXfs count="251">
    <xf numFmtId="0" fontId="0" fillId="0" borderId="0" xfId="0"/>
    <xf numFmtId="0" fontId="0" fillId="4" borderId="0" xfId="0" applyFill="1"/>
    <xf numFmtId="0" fontId="6" fillId="5" borderId="0" xfId="0" applyFont="1" applyFill="1"/>
    <xf numFmtId="0" fontId="8" fillId="5" borderId="0" xfId="5" applyFont="1" applyFill="1"/>
    <xf numFmtId="3" fontId="0" fillId="0" borderId="1" xfId="0" applyNumberFormat="1" applyBorder="1"/>
    <xf numFmtId="0" fontId="12" fillId="6" borderId="0" xfId="0" applyFont="1" applyFill="1" applyAlignment="1">
      <alignment horizontal="left"/>
    </xf>
    <xf numFmtId="0" fontId="12" fillId="6" borderId="0" xfId="0" applyFont="1" applyFill="1" applyAlignment="1">
      <alignment vertical="top"/>
    </xf>
    <xf numFmtId="0" fontId="9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0" fontId="13" fillId="9" borderId="1" xfId="0" applyFont="1" applyFill="1" applyBorder="1" applyAlignment="1">
      <alignment horizontal="center" vertical="center"/>
    </xf>
    <xf numFmtId="0" fontId="9" fillId="0" borderId="0" xfId="0" applyFont="1"/>
    <xf numFmtId="164" fontId="0" fillId="0" borderId="1" xfId="1" applyNumberFormat="1" applyFont="1" applyBorder="1" applyAlignment="1">
      <alignment horizontal="right"/>
    </xf>
    <xf numFmtId="0" fontId="0" fillId="4" borderId="1" xfId="0" applyFill="1" applyBorder="1"/>
    <xf numFmtId="0" fontId="9" fillId="4" borderId="0" xfId="0" applyFont="1" applyFill="1"/>
    <xf numFmtId="3" fontId="9" fillId="4" borderId="0" xfId="0" applyNumberFormat="1" applyFont="1" applyFill="1"/>
    <xf numFmtId="0" fontId="5" fillId="6" borderId="0" xfId="0" applyFont="1" applyFill="1"/>
    <xf numFmtId="0" fontId="13" fillId="9" borderId="1" xfId="0" applyFont="1" applyFill="1" applyBorder="1" applyAlignment="1">
      <alignment horizontal="left"/>
    </xf>
    <xf numFmtId="164" fontId="0" fillId="4" borderId="1" xfId="1" applyNumberFormat="1" applyFont="1" applyFill="1" applyBorder="1"/>
    <xf numFmtId="0" fontId="12" fillId="6" borderId="0" xfId="0" applyFont="1" applyFill="1"/>
    <xf numFmtId="164" fontId="9" fillId="0" borderId="1" xfId="1" applyNumberFormat="1" applyFont="1" applyBorder="1" applyAlignment="1">
      <alignment horizontal="center" vertical="center"/>
    </xf>
    <xf numFmtId="0" fontId="18" fillId="9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10" fontId="19" fillId="4" borderId="1" xfId="0" applyNumberFormat="1" applyFont="1" applyFill="1" applyBorder="1" applyAlignment="1">
      <alignment horizontal="right" vertical="center"/>
    </xf>
    <xf numFmtId="14" fontId="4" fillId="9" borderId="1" xfId="0" applyNumberFormat="1" applyFont="1" applyFill="1" applyBorder="1"/>
    <xf numFmtId="0" fontId="4" fillId="4" borderId="0" xfId="0" applyFont="1" applyFill="1"/>
    <xf numFmtId="0" fontId="15" fillId="9" borderId="1" xfId="0" applyFont="1" applyFill="1" applyBorder="1"/>
    <xf numFmtId="14" fontId="17" fillId="9" borderId="1" xfId="0" applyNumberFormat="1" applyFont="1" applyFill="1" applyBorder="1"/>
    <xf numFmtId="164" fontId="20" fillId="4" borderId="1" xfId="1" applyNumberFormat="1" applyFont="1" applyFill="1" applyBorder="1"/>
    <xf numFmtId="9" fontId="0" fillId="0" borderId="1" xfId="2" applyFont="1" applyBorder="1"/>
    <xf numFmtId="164" fontId="16" fillId="4" borderId="1" xfId="1" applyNumberFormat="1" applyFont="1" applyFill="1" applyBorder="1"/>
    <xf numFmtId="164" fontId="1" fillId="4" borderId="1" xfId="1" applyNumberFormat="1" applyFill="1" applyBorder="1"/>
    <xf numFmtId="164" fontId="0" fillId="4" borderId="0" xfId="1" applyNumberFormat="1" applyFont="1" applyFill="1"/>
    <xf numFmtId="3" fontId="0" fillId="0" borderId="0" xfId="0" applyNumberFormat="1"/>
    <xf numFmtId="3" fontId="0" fillId="0" borderId="5" xfId="0" applyNumberFormat="1" applyBorder="1"/>
    <xf numFmtId="0" fontId="22" fillId="4" borderId="0" xfId="0" applyFont="1" applyFill="1"/>
    <xf numFmtId="0" fontId="9" fillId="0" borderId="1" xfId="0" applyFont="1" applyBorder="1" applyAlignment="1">
      <alignment horizontal="center"/>
    </xf>
    <xf numFmtId="0" fontId="11" fillId="8" borderId="8" xfId="0" applyFont="1" applyFill="1" applyBorder="1"/>
    <xf numFmtId="164" fontId="0" fillId="0" borderId="0" xfId="0" applyNumberFormat="1"/>
    <xf numFmtId="0" fontId="9" fillId="0" borderId="5" xfId="0" applyFont="1" applyBorder="1"/>
    <xf numFmtId="164" fontId="0" fillId="0" borderId="5" xfId="1" applyNumberFormat="1" applyFont="1" applyBorder="1"/>
    <xf numFmtId="0" fontId="13" fillId="9" borderId="8" xfId="0" applyFont="1" applyFill="1" applyBorder="1"/>
    <xf numFmtId="164" fontId="0" fillId="0" borderId="5" xfId="1" applyNumberFormat="1" applyFont="1" applyBorder="1" applyAlignment="1">
      <alignment horizontal="right"/>
    </xf>
    <xf numFmtId="164" fontId="0" fillId="0" borderId="8" xfId="1" applyNumberFormat="1" applyFont="1" applyBorder="1" applyAlignment="1">
      <alignment horizontal="left"/>
    </xf>
    <xf numFmtId="164" fontId="0" fillId="0" borderId="8" xfId="1" applyNumberFormat="1" applyFont="1" applyBorder="1"/>
    <xf numFmtId="164" fontId="9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left" vertical="center"/>
    </xf>
    <xf numFmtId="0" fontId="11" fillId="8" borderId="10" xfId="0" applyFont="1" applyFill="1" applyBorder="1"/>
    <xf numFmtId="0" fontId="12" fillId="6" borderId="11" xfId="0" applyFont="1" applyFill="1" applyBorder="1" applyAlignment="1">
      <alignment horizontal="left"/>
    </xf>
    <xf numFmtId="0" fontId="12" fillId="6" borderId="14" xfId="0" applyFont="1" applyFill="1" applyBorder="1" applyAlignment="1">
      <alignment horizontal="left"/>
    </xf>
    <xf numFmtId="0" fontId="0" fillId="0" borderId="14" xfId="0" applyBorder="1"/>
    <xf numFmtId="0" fontId="0" fillId="0" borderId="16" xfId="0" applyBorder="1"/>
    <xf numFmtId="0" fontId="11" fillId="8" borderId="17" xfId="0" applyFont="1" applyFill="1" applyBorder="1"/>
    <xf numFmtId="0" fontId="11" fillId="8" borderId="18" xfId="0" applyFont="1" applyFill="1" applyBorder="1"/>
    <xf numFmtId="164" fontId="0" fillId="0" borderId="17" xfId="1" applyNumberFormat="1" applyFont="1" applyBorder="1" applyAlignment="1">
      <alignment horizontal="left"/>
    </xf>
    <xf numFmtId="164" fontId="0" fillId="0" borderId="18" xfId="1" applyNumberFormat="1" applyFont="1" applyBorder="1"/>
    <xf numFmtId="0" fontId="13" fillId="9" borderId="18" xfId="0" applyFont="1" applyFill="1" applyBorder="1"/>
    <xf numFmtId="164" fontId="0" fillId="0" borderId="16" xfId="0" applyNumberFormat="1" applyBorder="1"/>
    <xf numFmtId="3" fontId="0" fillId="0" borderId="16" xfId="0" applyNumberFormat="1" applyBorder="1"/>
    <xf numFmtId="0" fontId="11" fillId="8" borderId="19" xfId="0" applyFont="1" applyFill="1" applyBorder="1"/>
    <xf numFmtId="0" fontId="0" fillId="0" borderId="20" xfId="0" applyBorder="1"/>
    <xf numFmtId="0" fontId="0" fillId="0" borderId="6" xfId="0" applyBorder="1"/>
    <xf numFmtId="0" fontId="0" fillId="0" borderId="15" xfId="0" applyBorder="1"/>
    <xf numFmtId="164" fontId="0" fillId="0" borderId="15" xfId="0" applyNumberFormat="1" applyBorder="1"/>
    <xf numFmtId="0" fontId="21" fillId="0" borderId="1" xfId="0" applyFont="1" applyBorder="1" applyAlignment="1">
      <alignment vertical="top" wrapText="1" readingOrder="1"/>
    </xf>
    <xf numFmtId="0" fontId="24" fillId="0" borderId="1" xfId="0" applyFont="1" applyBorder="1" applyAlignment="1">
      <alignment horizontal="left" vertical="top" wrapText="1" readingOrder="1"/>
    </xf>
    <xf numFmtId="164" fontId="0" fillId="4" borderId="1" xfId="1" applyNumberFormat="1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4" fillId="0" borderId="1" xfId="0" applyFont="1" applyBorder="1" applyAlignment="1">
      <alignment vertical="top" wrapText="1" readingOrder="1"/>
    </xf>
    <xf numFmtId="165" fontId="21" fillId="0" borderId="1" xfId="0" applyNumberFormat="1" applyFont="1" applyBorder="1" applyAlignment="1">
      <alignment vertical="top" wrapText="1" readingOrder="1"/>
    </xf>
    <xf numFmtId="0" fontId="24" fillId="0" borderId="1" xfId="0" applyFont="1" applyBorder="1" applyAlignment="1">
      <alignment horizontal="center" vertical="top" wrapText="1" readingOrder="1"/>
    </xf>
    <xf numFmtId="0" fontId="24" fillId="0" borderId="0" xfId="0" applyFont="1" applyAlignment="1">
      <alignment vertical="top" wrapText="1" readingOrder="1"/>
    </xf>
    <xf numFmtId="165" fontId="24" fillId="0" borderId="0" xfId="0" applyNumberFormat="1" applyFont="1" applyAlignment="1">
      <alignment horizontal="center" vertical="top" wrapText="1" readingOrder="1"/>
    </xf>
    <xf numFmtId="0" fontId="24" fillId="0" borderId="1" xfId="0" applyFont="1" applyBorder="1" applyAlignment="1">
      <alignment horizontal="right" vertical="top" wrapText="1" readingOrder="1"/>
    </xf>
    <xf numFmtId="165" fontId="24" fillId="0" borderId="0" xfId="0" applyNumberFormat="1" applyFont="1" applyAlignment="1">
      <alignment vertical="top" wrapText="1" readingOrder="1"/>
    </xf>
    <xf numFmtId="0" fontId="21" fillId="0" borderId="1" xfId="0" applyFont="1" applyBorder="1" applyAlignment="1">
      <alignment horizontal="left" vertical="top" wrapText="1" readingOrder="1"/>
    </xf>
    <xf numFmtId="0" fontId="24" fillId="0" borderId="0" xfId="0" applyFont="1" applyAlignment="1">
      <alignment horizontal="left" vertical="top" wrapText="1" readingOrder="1"/>
    </xf>
    <xf numFmtId="164" fontId="0" fillId="0" borderId="0" xfId="1" applyNumberFormat="1" applyFont="1" applyAlignment="1">
      <alignment horizontal="right"/>
    </xf>
    <xf numFmtId="0" fontId="0" fillId="10" borderId="1" xfId="0" applyFill="1" applyBorder="1"/>
    <xf numFmtId="3" fontId="26" fillId="0" borderId="1" xfId="0" applyNumberFormat="1" applyFont="1" applyBorder="1"/>
    <xf numFmtId="0" fontId="0" fillId="0" borderId="1" xfId="0" applyFont="1" applyBorder="1"/>
    <xf numFmtId="0" fontId="0" fillId="4" borderId="0" xfId="0" applyFont="1" applyFill="1"/>
    <xf numFmtId="14" fontId="0" fillId="4" borderId="1" xfId="0" applyNumberFormat="1" applyFill="1" applyBorder="1"/>
    <xf numFmtId="164" fontId="4" fillId="4" borderId="0" xfId="1" applyNumberFormat="1" applyFont="1" applyFill="1"/>
    <xf numFmtId="3" fontId="4" fillId="4" borderId="0" xfId="0" applyNumberFormat="1" applyFont="1" applyFill="1"/>
    <xf numFmtId="165" fontId="21" fillId="0" borderId="1" xfId="0" applyNumberFormat="1" applyFont="1" applyBorder="1" applyAlignment="1">
      <alignment horizontal="right" vertical="top" wrapText="1" readingOrder="1"/>
    </xf>
    <xf numFmtId="165" fontId="23" fillId="0" borderId="1" xfId="0" applyNumberFormat="1" applyFont="1" applyBorder="1" applyAlignment="1">
      <alignment horizontal="center" vertical="top" wrapText="1" readingOrder="1"/>
    </xf>
    <xf numFmtId="165" fontId="23" fillId="0" borderId="1" xfId="0" applyNumberFormat="1" applyFont="1" applyBorder="1" applyAlignment="1">
      <alignment horizontal="right" vertical="top" wrapText="1" readingOrder="1"/>
    </xf>
    <xf numFmtId="0" fontId="27" fillId="0" borderId="0" xfId="0" applyFont="1" applyAlignment="1"/>
    <xf numFmtId="14" fontId="0" fillId="4" borderId="0" xfId="0" applyNumberFormat="1" applyFill="1"/>
    <xf numFmtId="164" fontId="0" fillId="0" borderId="1" xfId="0" applyNumberFormat="1" applyBorder="1"/>
    <xf numFmtId="3" fontId="0" fillId="4" borderId="1" xfId="0" applyNumberFormat="1" applyFill="1" applyBorder="1"/>
    <xf numFmtId="0" fontId="9" fillId="4" borderId="1" xfId="0" applyFont="1" applyFill="1" applyBorder="1"/>
    <xf numFmtId="0" fontId="0" fillId="0" borderId="23" xfId="0" applyBorder="1"/>
    <xf numFmtId="3" fontId="0" fillId="0" borderId="23" xfId="0" applyNumberFormat="1" applyBorder="1"/>
    <xf numFmtId="3" fontId="0" fillId="0" borderId="24" xfId="0" applyNumberFormat="1" applyBorder="1"/>
    <xf numFmtId="0" fontId="0" fillId="0" borderId="25" xfId="0" applyBorder="1"/>
    <xf numFmtId="3" fontId="0" fillId="0" borderId="25" xfId="0" applyNumberFormat="1" applyBorder="1"/>
    <xf numFmtId="1" fontId="0" fillId="4" borderId="0" xfId="0" applyNumberFormat="1" applyFill="1"/>
    <xf numFmtId="164" fontId="0" fillId="4" borderId="1" xfId="0" applyNumberForma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right"/>
    </xf>
    <xf numFmtId="3" fontId="0" fillId="0" borderId="1" xfId="0" applyNumberFormat="1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0" fillId="4" borderId="0" xfId="0" applyFont="1" applyFill="1" applyAlignment="1">
      <alignment horizontal="right"/>
    </xf>
    <xf numFmtId="164" fontId="0" fillId="4" borderId="12" xfId="0" applyNumberFormat="1" applyFont="1" applyFill="1" applyBorder="1" applyAlignment="1"/>
    <xf numFmtId="0" fontId="3" fillId="0" borderId="0" xfId="0" applyFont="1" applyAlignment="1">
      <alignment horizontal="right" vertical="top"/>
    </xf>
    <xf numFmtId="165" fontId="0" fillId="4" borderId="0" xfId="0" applyNumberFormat="1" applyFont="1" applyFill="1"/>
    <xf numFmtId="0" fontId="0" fillId="4" borderId="1" xfId="0" applyFont="1" applyFill="1" applyBorder="1"/>
    <xf numFmtId="164" fontId="0" fillId="0" borderId="9" xfId="0" applyNumberFormat="1" applyBorder="1"/>
    <xf numFmtId="0" fontId="4" fillId="14" borderId="1" xfId="0" applyFont="1" applyFill="1" applyBorder="1" applyAlignment="1">
      <alignment horizontal="center"/>
    </xf>
    <xf numFmtId="0" fontId="0" fillId="0" borderId="9" xfId="0" applyFont="1" applyBorder="1"/>
    <xf numFmtId="164" fontId="0" fillId="0" borderId="9" xfId="1" applyNumberFormat="1" applyFont="1" applyBorder="1"/>
    <xf numFmtId="9" fontId="0" fillId="0" borderId="9" xfId="2" applyFont="1" applyBorder="1"/>
    <xf numFmtId="0" fontId="22" fillId="0" borderId="0" xfId="0" applyFont="1"/>
    <xf numFmtId="0" fontId="0" fillId="0" borderId="1" xfId="0" applyFont="1" applyBorder="1" applyAlignment="1">
      <alignment horizontal="left"/>
    </xf>
    <xf numFmtId="0" fontId="4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/>
    </xf>
    <xf numFmtId="3" fontId="0" fillId="4" borderId="1" xfId="0" applyNumberFormat="1" applyFont="1" applyFill="1" applyBorder="1"/>
    <xf numFmtId="9" fontId="0" fillId="4" borderId="1" xfId="0" applyNumberFormat="1" applyFont="1" applyFill="1" applyBorder="1"/>
    <xf numFmtId="0" fontId="0" fillId="4" borderId="4" xfId="0" applyFont="1" applyFill="1" applyBorder="1"/>
    <xf numFmtId="3" fontId="0" fillId="4" borderId="1" xfId="0" applyNumberFormat="1" applyFont="1" applyFill="1" applyBorder="1" applyAlignment="1">
      <alignment horizontal="right"/>
    </xf>
    <xf numFmtId="0" fontId="0" fillId="4" borderId="0" xfId="0" applyFont="1" applyFill="1" applyAlignment="1"/>
    <xf numFmtId="0" fontId="13" fillId="17" borderId="1" xfId="0" applyFont="1" applyFill="1" applyBorder="1"/>
    <xf numFmtId="164" fontId="4" fillId="17" borderId="1" xfId="0" applyNumberFormat="1" applyFont="1" applyFill="1" applyBorder="1"/>
    <xf numFmtId="0" fontId="17" fillId="9" borderId="1" xfId="0" applyFont="1" applyFill="1" applyBorder="1"/>
    <xf numFmtId="3" fontId="0" fillId="4" borderId="0" xfId="0" applyNumberFormat="1" applyFont="1" applyFill="1"/>
    <xf numFmtId="0" fontId="0" fillId="4" borderId="0" xfId="0" applyFont="1" applyFill="1" applyBorder="1"/>
    <xf numFmtId="0" fontId="4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vertical="top" wrapText="1" readingOrder="1"/>
    </xf>
    <xf numFmtId="9" fontId="21" fillId="12" borderId="1" xfId="2" applyFont="1" applyFill="1" applyBorder="1"/>
    <xf numFmtId="0" fontId="9" fillId="9" borderId="0" xfId="0" applyFont="1" applyFill="1"/>
    <xf numFmtId="164" fontId="0" fillId="0" borderId="1" xfId="1" applyNumberFormat="1" applyFont="1" applyFill="1" applyBorder="1" applyAlignment="1">
      <alignment horizontal="right"/>
    </xf>
    <xf numFmtId="0" fontId="4" fillId="9" borderId="2" xfId="0" applyFont="1" applyFill="1" applyBorder="1" applyAlignment="1">
      <alignment horizontal="center" vertical="center"/>
    </xf>
    <xf numFmtId="0" fontId="32" fillId="0" borderId="0" xfId="0" applyFont="1"/>
    <xf numFmtId="9" fontId="0" fillId="4" borderId="1" xfId="1" applyNumberFormat="1" applyFont="1" applyFill="1" applyBorder="1"/>
    <xf numFmtId="9" fontId="21" fillId="0" borderId="1" xfId="0" applyNumberFormat="1" applyFont="1" applyBorder="1" applyAlignment="1">
      <alignment vertical="top" wrapText="1" readingOrder="1"/>
    </xf>
    <xf numFmtId="164" fontId="0" fillId="0" borderId="3" xfId="0" applyNumberFormat="1" applyBorder="1"/>
    <xf numFmtId="164" fontId="0" fillId="0" borderId="13" xfId="0" applyNumberFormat="1" applyBorder="1"/>
    <xf numFmtId="164" fontId="13" fillId="18" borderId="1" xfId="0" applyNumberFormat="1" applyFont="1" applyFill="1" applyBorder="1"/>
    <xf numFmtId="0" fontId="32" fillId="0" borderId="12" xfId="0" applyFont="1" applyBorder="1"/>
    <xf numFmtId="0" fontId="32" fillId="0" borderId="0" xfId="0" applyFont="1" applyBorder="1"/>
    <xf numFmtId="0" fontId="33" fillId="0" borderId="0" xfId="0" applyFont="1"/>
    <xf numFmtId="0" fontId="32" fillId="4" borderId="0" xfId="0" applyFont="1" applyFill="1"/>
    <xf numFmtId="0" fontId="32" fillId="0" borderId="25" xfId="0" applyFont="1" applyFill="1" applyBorder="1"/>
    <xf numFmtId="0" fontId="0" fillId="14" borderId="9" xfId="0" applyFont="1" applyFill="1" applyBorder="1"/>
    <xf numFmtId="0" fontId="4" fillId="0" borderId="0" xfId="0" applyFont="1" applyAlignment="1">
      <alignment vertical="top"/>
    </xf>
    <xf numFmtId="9" fontId="0" fillId="0" borderId="1" xfId="1" applyNumberFormat="1" applyFont="1" applyBorder="1" applyAlignment="1">
      <alignment horizontal="right"/>
    </xf>
    <xf numFmtId="0" fontId="34" fillId="0" borderId="0" xfId="0" applyFont="1"/>
    <xf numFmtId="0" fontId="20" fillId="4" borderId="26" xfId="0" applyFont="1" applyFill="1" applyBorder="1" applyAlignment="1">
      <alignment vertical="center" wrapText="1"/>
    </xf>
    <xf numFmtId="0" fontId="20" fillId="4" borderId="26" xfId="0" applyFont="1" applyFill="1" applyBorder="1" applyAlignment="1">
      <alignment horizontal="center" vertical="center"/>
    </xf>
    <xf numFmtId="3" fontId="20" fillId="4" borderId="2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9" borderId="1" xfId="0" applyFont="1" applyFill="1" applyBorder="1" applyAlignment="1">
      <alignment horizontal="center"/>
    </xf>
    <xf numFmtId="0" fontId="16" fillId="4" borderId="1" xfId="0" applyFont="1" applyFill="1" applyBorder="1"/>
    <xf numFmtId="0" fontId="4" fillId="9" borderId="9" xfId="0" applyFont="1" applyFill="1" applyBorder="1"/>
    <xf numFmtId="0" fontId="4" fillId="11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17" fillId="9" borderId="1" xfId="0" applyFont="1" applyFill="1" applyBorder="1" applyAlignment="1">
      <alignment horizontal="center"/>
    </xf>
    <xf numFmtId="16" fontId="4" fillId="9" borderId="23" xfId="0" applyNumberFormat="1" applyFont="1" applyFill="1" applyBorder="1"/>
    <xf numFmtId="17" fontId="4" fillId="9" borderId="24" xfId="0" applyNumberFormat="1" applyFont="1" applyFill="1" applyBorder="1"/>
    <xf numFmtId="0" fontId="35" fillId="9" borderId="23" xfId="0" applyFont="1" applyFill="1" applyBorder="1"/>
    <xf numFmtId="0" fontId="31" fillId="20" borderId="1" xfId="0" applyFont="1" applyFill="1" applyBorder="1" applyAlignment="1">
      <alignment wrapText="1"/>
    </xf>
    <xf numFmtId="164" fontId="27" fillId="12" borderId="1" xfId="1" applyNumberFormat="1" applyFont="1" applyFill="1" applyBorder="1" applyAlignment="1">
      <alignment horizontal="right" wrapText="1"/>
    </xf>
    <xf numFmtId="0" fontId="17" fillId="9" borderId="26" xfId="0" applyFont="1" applyFill="1" applyBorder="1" applyAlignment="1">
      <alignment vertical="center" wrapText="1"/>
    </xf>
    <xf numFmtId="0" fontId="17" fillId="9" borderId="26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vertical="center" wrapText="1"/>
    </xf>
    <xf numFmtId="3" fontId="4" fillId="9" borderId="1" xfId="0" applyNumberFormat="1" applyFont="1" applyFill="1" applyBorder="1" applyAlignment="1">
      <alignment horizontal="center"/>
    </xf>
    <xf numFmtId="9" fontId="4" fillId="9" borderId="1" xfId="2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3" fontId="24" fillId="15" borderId="1" xfId="0" applyNumberFormat="1" applyFont="1" applyFill="1" applyBorder="1"/>
    <xf numFmtId="9" fontId="24" fillId="15" borderId="1" xfId="0" applyNumberFormat="1" applyFont="1" applyFill="1" applyBorder="1"/>
    <xf numFmtId="0" fontId="36" fillId="9" borderId="0" xfId="5" applyFont="1" applyFill="1" applyAlignment="1">
      <alignment horizontal="left"/>
    </xf>
    <xf numFmtId="9" fontId="0" fillId="4" borderId="1" xfId="1" applyNumberFormat="1" applyFont="1" applyFill="1" applyBorder="1" applyAlignment="1">
      <alignment horizontal="right"/>
    </xf>
    <xf numFmtId="164" fontId="0" fillId="0" borderId="1" xfId="1" applyNumberFormat="1" applyFont="1" applyBorder="1" applyAlignment="1">
      <alignment horizontal="right" vertical="center"/>
    </xf>
    <xf numFmtId="165" fontId="21" fillId="0" borderId="1" xfId="0" applyNumberFormat="1" applyFont="1" applyBorder="1" applyAlignment="1">
      <alignment horizontal="center" vertical="top" wrapText="1" readingOrder="1"/>
    </xf>
    <xf numFmtId="165" fontId="21" fillId="0" borderId="9" xfId="0" applyNumberFormat="1" applyFont="1" applyBorder="1" applyAlignment="1">
      <alignment vertical="top" wrapText="1" readingOrder="1"/>
    </xf>
    <xf numFmtId="165" fontId="21" fillId="0" borderId="9" xfId="0" applyNumberFormat="1" applyFont="1" applyBorder="1" applyAlignment="1">
      <alignment horizontal="center" vertical="top" wrapText="1" readingOrder="1"/>
    </xf>
    <xf numFmtId="0" fontId="0" fillId="16" borderId="0" xfId="0" applyFont="1" applyFill="1" applyAlignment="1">
      <alignment horizontal="center"/>
    </xf>
    <xf numFmtId="0" fontId="4" fillId="17" borderId="1" xfId="0" applyFont="1" applyFill="1" applyBorder="1"/>
    <xf numFmtId="164" fontId="4" fillId="17" borderId="1" xfId="1" applyNumberFormat="1" applyFont="1" applyFill="1" applyBorder="1" applyAlignment="1">
      <alignment horizontal="right"/>
    </xf>
    <xf numFmtId="3" fontId="4" fillId="18" borderId="1" xfId="0" applyNumberFormat="1" applyFont="1" applyFill="1" applyBorder="1"/>
    <xf numFmtId="3" fontId="4" fillId="18" borderId="1" xfId="0" applyNumberFormat="1" applyFont="1" applyFill="1" applyBorder="1" applyAlignment="1">
      <alignment horizontal="right"/>
    </xf>
    <xf numFmtId="0" fontId="4" fillId="17" borderId="1" xfId="3" applyFont="1" applyFill="1" applyBorder="1"/>
    <xf numFmtId="3" fontId="17" fillId="17" borderId="1" xfId="3" applyNumberFormat="1" applyFont="1" applyFill="1" applyBorder="1"/>
    <xf numFmtId="0" fontId="25" fillId="0" borderId="0" xfId="6"/>
    <xf numFmtId="0" fontId="4" fillId="17" borderId="21" xfId="0" applyFont="1" applyFill="1" applyBorder="1"/>
    <xf numFmtId="3" fontId="4" fillId="17" borderId="21" xfId="0" applyNumberFormat="1" applyFont="1" applyFill="1" applyBorder="1"/>
    <xf numFmtId="3" fontId="4" fillId="17" borderId="22" xfId="0" applyNumberFormat="1" applyFont="1" applyFill="1" applyBorder="1"/>
    <xf numFmtId="3" fontId="4" fillId="17" borderId="1" xfId="0" applyNumberFormat="1" applyFont="1" applyFill="1" applyBorder="1" applyAlignment="1">
      <alignment horizontal="right"/>
    </xf>
    <xf numFmtId="164" fontId="4" fillId="17" borderId="1" xfId="0" applyNumberFormat="1" applyFont="1" applyFill="1" applyBorder="1" applyAlignment="1">
      <alignment horizontal="right"/>
    </xf>
    <xf numFmtId="164" fontId="4" fillId="17" borderId="1" xfId="1" applyNumberFormat="1" applyFont="1" applyFill="1" applyBorder="1"/>
    <xf numFmtId="9" fontId="4" fillId="17" borderId="1" xfId="2" applyFont="1" applyFill="1" applyBorder="1"/>
    <xf numFmtId="0" fontId="29" fillId="13" borderId="0" xfId="0" applyFont="1" applyFill="1" applyAlignment="1">
      <alignment vertical="center"/>
    </xf>
    <xf numFmtId="0" fontId="30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9" fontId="4" fillId="15" borderId="1" xfId="0" quotePrefix="1" applyNumberFormat="1" applyFont="1" applyFill="1" applyBorder="1" applyAlignment="1">
      <alignment horizontal="left"/>
    </xf>
    <xf numFmtId="164" fontId="4" fillId="15" borderId="1" xfId="0" quotePrefix="1" applyNumberFormat="1" applyFont="1" applyFill="1" applyBorder="1" applyAlignment="1">
      <alignment horizontal="right" vertical="center"/>
    </xf>
    <xf numFmtId="164" fontId="4" fillId="15" borderId="1" xfId="0" quotePrefix="1" applyNumberFormat="1" applyFont="1" applyFill="1" applyBorder="1" applyAlignment="1">
      <alignment horizontal="right"/>
    </xf>
    <xf numFmtId="0" fontId="4" fillId="15" borderId="1" xfId="0" applyFont="1" applyFill="1" applyBorder="1"/>
    <xf numFmtId="3" fontId="4" fillId="15" borderId="1" xfId="0" applyNumberFormat="1" applyFont="1" applyFill="1" applyBorder="1"/>
    <xf numFmtId="0" fontId="4" fillId="15" borderId="1" xfId="0" applyFont="1" applyFill="1" applyBorder="1" applyAlignment="1">
      <alignment horizontal="left"/>
    </xf>
    <xf numFmtId="3" fontId="4" fillId="15" borderId="1" xfId="0" applyNumberFormat="1" applyFont="1" applyFill="1" applyBorder="1" applyAlignment="1">
      <alignment horizontal="right"/>
    </xf>
    <xf numFmtId="164" fontId="4" fillId="17" borderId="2" xfId="1" applyNumberFormat="1" applyFont="1" applyFill="1" applyBorder="1" applyAlignment="1"/>
    <xf numFmtId="164" fontId="4" fillId="17" borderId="1" xfId="1" applyNumberFormat="1" applyFont="1" applyFill="1" applyBorder="1" applyAlignment="1"/>
    <xf numFmtId="164" fontId="4" fillId="15" borderId="1" xfId="1" applyNumberFormat="1" applyFont="1" applyFill="1" applyBorder="1"/>
    <xf numFmtId="164" fontId="4" fillId="9" borderId="1" xfId="1" applyNumberFormat="1" applyFont="1" applyFill="1" applyBorder="1" applyAlignment="1">
      <alignment horizontal="center"/>
    </xf>
    <xf numFmtId="0" fontId="4" fillId="9" borderId="1" xfId="0" applyFont="1" applyFill="1" applyBorder="1" applyAlignment="1"/>
    <xf numFmtId="3" fontId="4" fillId="17" borderId="2" xfId="0" applyNumberFormat="1" applyFont="1" applyFill="1" applyBorder="1" applyAlignment="1"/>
    <xf numFmtId="3" fontId="4" fillId="17" borderId="2" xfId="0" applyNumberFormat="1" applyFont="1" applyFill="1" applyBorder="1" applyAlignment="1">
      <alignment horizontal="right"/>
    </xf>
    <xf numFmtId="3" fontId="4" fillId="17" borderId="1" xfId="0" applyNumberFormat="1" applyFont="1" applyFill="1" applyBorder="1" applyAlignment="1"/>
    <xf numFmtId="0" fontId="0" fillId="17" borderId="1" xfId="0" applyFont="1" applyFill="1" applyBorder="1"/>
    <xf numFmtId="3" fontId="4" fillId="15" borderId="0" xfId="0" applyNumberFormat="1" applyFont="1" applyFill="1"/>
    <xf numFmtId="0" fontId="10" fillId="3" borderId="0" xfId="4" applyFont="1" applyAlignment="1">
      <alignment horizontal="center"/>
    </xf>
    <xf numFmtId="0" fontId="36" fillId="9" borderId="0" xfId="5" applyFont="1" applyFill="1" applyAlignment="1">
      <alignment horizontal="left"/>
    </xf>
    <xf numFmtId="0" fontId="7" fillId="9" borderId="0" xfId="5" applyFill="1" applyAlignment="1">
      <alignment horizontal="left"/>
    </xf>
    <xf numFmtId="0" fontId="14" fillId="6" borderId="6" xfId="0" applyFont="1" applyFill="1" applyBorder="1" applyAlignment="1">
      <alignment horizontal="center" vertical="top"/>
    </xf>
    <xf numFmtId="0" fontId="37" fillId="13" borderId="6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top"/>
    </xf>
    <xf numFmtId="0" fontId="14" fillId="6" borderId="7" xfId="0" applyFont="1" applyFill="1" applyBorder="1" applyAlignment="1">
      <alignment horizontal="center" vertical="top"/>
    </xf>
    <xf numFmtId="0" fontId="14" fillId="6" borderId="3" xfId="0" applyFont="1" applyFill="1" applyBorder="1" applyAlignment="1">
      <alignment horizontal="center" vertical="top"/>
    </xf>
    <xf numFmtId="0" fontId="14" fillId="6" borderId="6" xfId="0" applyFont="1" applyFill="1" applyBorder="1" applyAlignment="1">
      <alignment horizontal="center" vertical="center"/>
    </xf>
    <xf numFmtId="0" fontId="38" fillId="7" borderId="6" xfId="0" applyFont="1" applyFill="1" applyBorder="1" applyAlignment="1">
      <alignment horizontal="center" vertical="center" wrapText="1"/>
    </xf>
    <xf numFmtId="0" fontId="38" fillId="7" borderId="15" xfId="0" applyFont="1" applyFill="1" applyBorder="1" applyAlignment="1">
      <alignment horizontal="center" vertical="center" wrapText="1"/>
    </xf>
    <xf numFmtId="17" fontId="14" fillId="13" borderId="6" xfId="0" applyNumberFormat="1" applyFont="1" applyFill="1" applyBorder="1" applyAlignment="1">
      <alignment horizontal="center"/>
    </xf>
    <xf numFmtId="17" fontId="14" fillId="6" borderId="6" xfId="0" applyNumberFormat="1" applyFont="1" applyFill="1" applyBorder="1" applyAlignment="1">
      <alignment horizontal="center"/>
    </xf>
    <xf numFmtId="0" fontId="14" fillId="13" borderId="6" xfId="0" applyFont="1" applyFill="1" applyBorder="1" applyAlignment="1">
      <alignment horizontal="center" vertical="center" wrapText="1"/>
    </xf>
    <xf numFmtId="0" fontId="14" fillId="13" borderId="0" xfId="0" applyFont="1" applyFill="1" applyAlignment="1">
      <alignment horizontal="center" wrapText="1"/>
    </xf>
    <xf numFmtId="0" fontId="14" fillId="13" borderId="0" xfId="0" applyFont="1" applyFill="1" applyAlignment="1">
      <alignment horizontal="center"/>
    </xf>
    <xf numFmtId="0" fontId="14" fillId="6" borderId="6" xfId="0" applyFont="1" applyFill="1" applyBorder="1" applyAlignment="1">
      <alignment horizontal="center" vertical="top" wrapText="1"/>
    </xf>
    <xf numFmtId="0" fontId="14" fillId="6" borderId="0" xfId="0" applyFont="1" applyFill="1" applyAlignment="1">
      <alignment horizontal="center" vertical="top"/>
    </xf>
    <xf numFmtId="0" fontId="14" fillId="6" borderId="0" xfId="0" applyFont="1" applyFill="1" applyBorder="1" applyAlignment="1">
      <alignment horizontal="center" vertical="top"/>
    </xf>
    <xf numFmtId="164" fontId="14" fillId="19" borderId="6" xfId="1" applyNumberFormat="1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12" fillId="6" borderId="0" xfId="0" applyFont="1" applyFill="1" applyAlignment="1">
      <alignment horizontal="center"/>
    </xf>
    <xf numFmtId="0" fontId="14" fillId="6" borderId="26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0" fontId="17" fillId="9" borderId="2" xfId="0" applyFont="1" applyFill="1" applyBorder="1" applyAlignment="1">
      <alignment horizontal="center"/>
    </xf>
    <xf numFmtId="0" fontId="17" fillId="9" borderId="3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2" fillId="6" borderId="12" xfId="0" applyFont="1" applyFill="1" applyBorder="1" applyAlignment="1">
      <alignment vertical="top"/>
    </xf>
    <xf numFmtId="0" fontId="12" fillId="6" borderId="13" xfId="0" applyFont="1" applyFill="1" applyBorder="1" applyAlignment="1">
      <alignment vertical="top"/>
    </xf>
    <xf numFmtId="17" fontId="12" fillId="6" borderId="6" xfId="0" applyNumberFormat="1" applyFont="1" applyFill="1" applyBorder="1" applyAlignment="1">
      <alignment horizontal="left"/>
    </xf>
    <xf numFmtId="17" fontId="12" fillId="6" borderId="15" xfId="0" applyNumberFormat="1" applyFont="1" applyFill="1" applyBorder="1" applyAlignment="1">
      <alignment horizontal="left"/>
    </xf>
    <xf numFmtId="0" fontId="12" fillId="6" borderId="0" xfId="0" applyFont="1" applyFill="1" applyAlignment="1">
      <alignment vertical="top"/>
    </xf>
  </cellXfs>
  <cellStyles count="8">
    <cellStyle name="Accent5" xfId="4" builtinId="45"/>
    <cellStyle name="Comma" xfId="1" builtinId="3"/>
    <cellStyle name="Good" xfId="3" builtinId="26"/>
    <cellStyle name="Hyperlink" xfId="5" builtinId="8"/>
    <cellStyle name="Normal" xfId="0" builtinId="0"/>
    <cellStyle name="Normal 2" xfId="6" xr:uid="{CF62DFEF-0743-4E28-9EA6-345265A49F40}"/>
    <cellStyle name="Normal 3" xfId="7" xr:uid="{4E532ACD-CAF4-41E8-8648-CFC8196D5D9C}"/>
    <cellStyle name="Percent" xfId="2" builtinId="5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CC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85724</xdr:rowOff>
    </xdr:from>
    <xdr:to>
      <xdr:col>5</xdr:col>
      <xdr:colOff>581025</xdr:colOff>
      <xdr:row>21</xdr:row>
      <xdr:rowOff>95249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808B82B-08ED-45D9-9FE2-28EFA93798DA}"/>
            </a:ext>
          </a:extLst>
        </xdr:cNvPr>
        <xdr:cNvSpPr txBox="1"/>
      </xdr:nvSpPr>
      <xdr:spPr>
        <a:xfrm>
          <a:off x="0" y="4581524"/>
          <a:ext cx="3619500" cy="1724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All data as of Sep. 2020, unless designated otherwise</a:t>
          </a:r>
          <a:r>
            <a:rPr lang="en-US" sz="1100"/>
            <a:t>.</a:t>
          </a:r>
        </a:p>
        <a:p>
          <a:endParaRPr lang="en-US" sz="1100"/>
        </a:p>
        <a:p>
          <a:r>
            <a:rPr lang="en-US" sz="1100"/>
            <a:t>References: Qualified Health Plans (QHP) and Qualified Dental Plans (QDP) data- Author: WAHBE/Thuy Ha, Data Source: </a:t>
          </a:r>
          <a:r>
            <a:rPr lang="en-US" sz="1100" i="1"/>
            <a:t>Washington Healthplanfinder </a:t>
          </a:r>
          <a:r>
            <a:rPr lang="en-US" sz="1100"/>
            <a:t>as of Sep. 30, 2020</a:t>
          </a:r>
        </a:p>
        <a:p>
          <a:endParaRPr lang="en-US" sz="1100"/>
        </a:p>
        <a:p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Washington Apple Health (WAH) - Medicaid MAGI/CHIP population: MAGI/CHIP Population Characteristics- Author: HCA/OMSD; Data Source: ProviderOne ODS Data Warehouse as of Sep. 30, 2020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904874</xdr:colOff>
      <xdr:row>9</xdr:row>
      <xdr:rowOff>90488</xdr:rowOff>
    </xdr:from>
    <xdr:ext cx="254942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952101-7A2F-415C-84ED-47714CBF4311}"/>
            </a:ext>
          </a:extLst>
        </xdr:cNvPr>
        <xdr:cNvSpPr txBox="1"/>
      </xdr:nvSpPr>
      <xdr:spPr>
        <a:xfrm>
          <a:off x="3662362" y="1833563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workbookViewId="0">
      <selection activeCell="E13" sqref="E13"/>
    </sheetView>
  </sheetViews>
  <sheetFormatPr defaultColWidth="9" defaultRowHeight="14.25"/>
  <cols>
    <col min="1" max="1" width="9" style="1"/>
    <col min="2" max="2" width="46.86328125" style="1" bestFit="1" customWidth="1"/>
    <col min="3" max="16384" width="9" style="1"/>
  </cols>
  <sheetData>
    <row r="1" spans="1:2" ht="18">
      <c r="A1" s="214" t="s">
        <v>30</v>
      </c>
      <c r="B1" s="214"/>
    </row>
    <row r="3" spans="1:2" ht="18">
      <c r="A3" s="2" t="s">
        <v>0</v>
      </c>
      <c r="B3" s="3" t="s">
        <v>132</v>
      </c>
    </row>
    <row r="4" spans="1:2" ht="18">
      <c r="A4" s="2" t="s">
        <v>1</v>
      </c>
      <c r="B4" s="3" t="s">
        <v>2</v>
      </c>
    </row>
    <row r="5" spans="1:2" ht="18">
      <c r="A5" s="2" t="s">
        <v>3</v>
      </c>
      <c r="B5" s="3" t="s">
        <v>4</v>
      </c>
    </row>
    <row r="6" spans="1:2" ht="18">
      <c r="A6" s="2" t="s">
        <v>5</v>
      </c>
      <c r="B6" s="3" t="s">
        <v>6</v>
      </c>
    </row>
    <row r="7" spans="1:2" ht="18">
      <c r="A7" s="2" t="s">
        <v>7</v>
      </c>
      <c r="B7" s="3" t="s">
        <v>133</v>
      </c>
    </row>
    <row r="8" spans="1:2" ht="18">
      <c r="A8" s="2" t="s">
        <v>8</v>
      </c>
      <c r="B8" s="3" t="s">
        <v>9</v>
      </c>
    </row>
    <row r="9" spans="1:2" ht="18">
      <c r="A9" s="2" t="s">
        <v>10</v>
      </c>
      <c r="B9" s="3" t="s">
        <v>33</v>
      </c>
    </row>
    <row r="10" spans="1:2" ht="18">
      <c r="A10" s="2" t="s">
        <v>11</v>
      </c>
      <c r="B10" s="3" t="s">
        <v>31</v>
      </c>
    </row>
    <row r="11" spans="1:2" ht="18">
      <c r="A11" s="2" t="s">
        <v>12</v>
      </c>
      <c r="B11" s="3" t="s">
        <v>13</v>
      </c>
    </row>
    <row r="12" spans="1:2" ht="18">
      <c r="A12" s="2" t="s">
        <v>14</v>
      </c>
      <c r="B12" s="3" t="s">
        <v>15</v>
      </c>
    </row>
    <row r="13" spans="1:2" ht="18">
      <c r="A13" s="2" t="s">
        <v>16</v>
      </c>
      <c r="B13" s="3" t="s">
        <v>142</v>
      </c>
    </row>
    <row r="14" spans="1:2" ht="18">
      <c r="A14" s="2" t="s">
        <v>18</v>
      </c>
      <c r="B14" s="3" t="s">
        <v>17</v>
      </c>
    </row>
    <row r="15" spans="1:2" ht="18">
      <c r="A15" s="2" t="s">
        <v>20</v>
      </c>
      <c r="B15" s="3" t="s">
        <v>19</v>
      </c>
    </row>
    <row r="16" spans="1:2" ht="18">
      <c r="A16" s="2" t="s">
        <v>22</v>
      </c>
      <c r="B16" s="3" t="s">
        <v>21</v>
      </c>
    </row>
    <row r="17" spans="1:2" ht="18">
      <c r="A17" s="2" t="s">
        <v>24</v>
      </c>
      <c r="B17" s="3" t="s">
        <v>23</v>
      </c>
    </row>
    <row r="18" spans="1:2" ht="18">
      <c r="A18" s="2" t="s">
        <v>26</v>
      </c>
      <c r="B18" s="3" t="s">
        <v>25</v>
      </c>
    </row>
    <row r="19" spans="1:2" ht="18">
      <c r="A19" s="2" t="s">
        <v>28</v>
      </c>
      <c r="B19" s="3" t="s">
        <v>27</v>
      </c>
    </row>
    <row r="20" spans="1:2" ht="18">
      <c r="A20" s="2" t="s">
        <v>32</v>
      </c>
      <c r="B20" s="3" t="s">
        <v>29</v>
      </c>
    </row>
  </sheetData>
  <mergeCells count="1">
    <mergeCell ref="A1:B1"/>
  </mergeCells>
  <hyperlinks>
    <hyperlink ref="B4" location="'Distribution of QHPs '!B4" display="Distribution of QHPs " xr:uid="{00000000-0004-0000-0000-000000000000}"/>
    <hyperlink ref="B5" location="'QHP Enrollees Disenrollments'!B5" display="QHP Enrollees Disenrollments" xr:uid="{00000000-0004-0000-0000-000001000000}"/>
    <hyperlink ref="B6" location="'QHP &amp; Dental by Month'!B6" display="QHP and Dental Enrollee By Month " xr:uid="{00000000-0004-0000-0000-000002000000}"/>
    <hyperlink ref="B7" location="'QHP Enrollees by County'!B7" display="QHP &amp; WAH Enrollees by County " xr:uid="{00000000-0004-0000-0000-000003000000}"/>
    <hyperlink ref="B9" location="'QHP &amp; WAH by Language'!B9" display="QHP  &amp; WAH by Enrollee by Language " xr:uid="{00000000-0004-0000-0000-000004000000}"/>
    <hyperlink ref="B11" location="'QHP by Race &amp; Ethnicity'!B13" display="QHP by Enrollee by Race/Ethnicity " xr:uid="{00000000-0004-0000-0000-000005000000}"/>
    <hyperlink ref="B12" location="'QHP by Citizenship'!B14" display="QHP by Enrollee by Citizenship" xr:uid="{00000000-0004-0000-0000-000006000000}"/>
    <hyperlink ref="B14" location="'Dental Distribution'!B16" display="Additional QHP Data by Carriers " xr:uid="{00000000-0004-0000-0000-000007000000}"/>
    <hyperlink ref="B15" location="Churn!B17" display="Additional Data by Churn " xr:uid="{00000000-0004-0000-0000-000008000000}"/>
    <hyperlink ref="B16" location="Assisted!B18" display="Additional Data by Assisted " xr:uid="{00000000-0004-0000-0000-000009000000}"/>
    <hyperlink ref="B17" location="Families!B19" display="Additional Data by Families " xr:uid="{00000000-0004-0000-0000-00000A000000}"/>
    <hyperlink ref="B18" location="'QHP Premium APTC CSR'!B20" display="Additional Data by QHP_Premiums_APTC_CSR " xr:uid="{00000000-0004-0000-0000-00000B000000}"/>
    <hyperlink ref="B20" location="SHOP!B22" display="SHOP " xr:uid="{00000000-0004-0000-0000-00000C000000}"/>
    <hyperlink ref="B19" location="SEP!B21" display="SEP" xr:uid="{00000000-0004-0000-0000-00000D000000}"/>
    <hyperlink ref="B8" location="'QHP &amp; WAH by Age &amp; Gender'!B8" display="QHP Enrollee by Age &amp; Gender " xr:uid="{00000000-0004-0000-0000-00000E000000}"/>
    <hyperlink ref="B3" location="'QHP &amp; WAH Enrollees '!B3" display="QHP &amp; WAH Enrollees " xr:uid="{00000000-0004-0000-0000-00000F000000}"/>
    <hyperlink ref="A1:B1" location="TOC!A1" display="TABLE OF CONTENTS" xr:uid="{00000000-0004-0000-0000-000010000000}"/>
    <hyperlink ref="B10" location="'QHP Renewals'!B10" display="QHP Renewals" xr:uid="{00000000-0004-0000-0000-000011000000}"/>
    <hyperlink ref="B13" location="'Dental Distribution'!B15" display="Dental Distribution" xr:uid="{00000000-0004-0000-0000-000012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62157-4B5F-4A10-BB40-07AB9AD4A670}">
  <dimension ref="A4:N12"/>
  <sheetViews>
    <sheetView workbookViewId="0">
      <selection activeCell="E30" sqref="E30"/>
    </sheetView>
  </sheetViews>
  <sheetFormatPr defaultRowHeight="14.25"/>
  <cols>
    <col min="1" max="1" width="36.1328125" bestFit="1" customWidth="1"/>
    <col min="2" max="14" width="9.265625" bestFit="1" customWidth="1"/>
  </cols>
  <sheetData>
    <row r="4" spans="1:14" ht="15.75">
      <c r="A4" s="232" t="s">
        <v>355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</row>
    <row r="5" spans="1:14">
      <c r="A5" s="162" t="s">
        <v>380</v>
      </c>
      <c r="B5" s="160">
        <v>44093</v>
      </c>
      <c r="C5" s="161">
        <v>43739</v>
      </c>
      <c r="D5" s="161">
        <v>43770</v>
      </c>
      <c r="E5" s="161">
        <v>43800</v>
      </c>
      <c r="F5" s="161">
        <v>43831</v>
      </c>
      <c r="G5" s="161">
        <v>43862</v>
      </c>
      <c r="H5" s="161">
        <v>43891</v>
      </c>
      <c r="I5" s="161">
        <v>43922</v>
      </c>
      <c r="J5" s="161">
        <v>43952</v>
      </c>
      <c r="K5" s="161">
        <v>43983</v>
      </c>
      <c r="L5" s="161">
        <v>44013</v>
      </c>
      <c r="M5" s="161">
        <v>44044</v>
      </c>
      <c r="N5" s="161">
        <v>44075</v>
      </c>
    </row>
    <row r="6" spans="1:14">
      <c r="A6" s="93" t="s">
        <v>275</v>
      </c>
      <c r="B6" s="94">
        <v>23925</v>
      </c>
      <c r="C6" s="95">
        <v>25634</v>
      </c>
      <c r="D6" s="95">
        <v>27356</v>
      </c>
      <c r="E6" s="95">
        <v>29614</v>
      </c>
      <c r="F6" s="95">
        <v>24105</v>
      </c>
      <c r="G6" s="95">
        <v>25990</v>
      </c>
      <c r="H6" s="95">
        <v>27709</v>
      </c>
      <c r="I6" s="95">
        <v>29570</v>
      </c>
      <c r="J6" s="95">
        <v>31528</v>
      </c>
      <c r="K6" s="95">
        <v>32993</v>
      </c>
      <c r="L6" s="95">
        <v>34458</v>
      </c>
      <c r="M6" s="95">
        <v>35955</v>
      </c>
      <c r="N6" s="95">
        <v>37242</v>
      </c>
    </row>
    <row r="7" spans="1:14">
      <c r="A7" s="96" t="s">
        <v>276</v>
      </c>
      <c r="B7" s="97">
        <v>29646</v>
      </c>
      <c r="C7" s="33">
        <v>31313</v>
      </c>
      <c r="D7" s="33">
        <v>32732</v>
      </c>
      <c r="E7" s="33">
        <v>34392</v>
      </c>
      <c r="F7" s="33">
        <v>28476</v>
      </c>
      <c r="G7" s="33">
        <v>29954</v>
      </c>
      <c r="H7" s="33">
        <v>31333</v>
      </c>
      <c r="I7" s="33">
        <v>33018</v>
      </c>
      <c r="J7" s="33">
        <v>35135</v>
      </c>
      <c r="K7" s="33">
        <v>36587</v>
      </c>
      <c r="L7" s="33">
        <v>37966</v>
      </c>
      <c r="M7" s="33">
        <v>39328</v>
      </c>
      <c r="N7" s="33">
        <v>40521</v>
      </c>
    </row>
    <row r="8" spans="1:14">
      <c r="A8" s="96" t="s">
        <v>277</v>
      </c>
      <c r="B8" s="97">
        <v>16274</v>
      </c>
      <c r="C8" s="33">
        <v>17359</v>
      </c>
      <c r="D8" s="33">
        <v>19492</v>
      </c>
      <c r="E8" s="33">
        <v>20998</v>
      </c>
      <c r="F8" s="33">
        <v>19825</v>
      </c>
      <c r="G8" s="33">
        <v>21021</v>
      </c>
      <c r="H8" s="33">
        <v>22024</v>
      </c>
      <c r="I8" s="33">
        <v>23314</v>
      </c>
      <c r="J8" s="33">
        <v>24699</v>
      </c>
      <c r="K8" s="33">
        <v>25399</v>
      </c>
      <c r="L8" s="33">
        <v>26310</v>
      </c>
      <c r="M8" s="33">
        <v>27192</v>
      </c>
      <c r="N8" s="33">
        <v>27894</v>
      </c>
    </row>
    <row r="9" spans="1:14">
      <c r="A9" s="96" t="s">
        <v>278</v>
      </c>
      <c r="B9" s="97">
        <v>118867</v>
      </c>
      <c r="C9" s="33">
        <v>126742</v>
      </c>
      <c r="D9" s="33">
        <v>136133</v>
      </c>
      <c r="E9" s="33">
        <v>147880</v>
      </c>
      <c r="F9" s="33">
        <v>130174</v>
      </c>
      <c r="G9" s="33">
        <v>139655</v>
      </c>
      <c r="H9" s="33">
        <v>147957</v>
      </c>
      <c r="I9" s="33">
        <v>158112</v>
      </c>
      <c r="J9" s="33">
        <v>169647</v>
      </c>
      <c r="K9" s="33">
        <v>178201</v>
      </c>
      <c r="L9" s="33">
        <v>186934</v>
      </c>
      <c r="M9" s="33">
        <v>196024</v>
      </c>
      <c r="N9" s="33">
        <v>203537</v>
      </c>
    </row>
    <row r="10" spans="1:14">
      <c r="A10" s="96" t="s">
        <v>279</v>
      </c>
      <c r="B10" s="97">
        <v>23487</v>
      </c>
      <c r="C10" s="33">
        <v>25598</v>
      </c>
      <c r="D10" s="33">
        <v>27824</v>
      </c>
      <c r="E10" s="33">
        <v>30467</v>
      </c>
      <c r="F10" s="33">
        <v>24892</v>
      </c>
      <c r="G10" s="33">
        <v>27297</v>
      </c>
      <c r="H10" s="33">
        <v>29387</v>
      </c>
      <c r="I10" s="33">
        <v>32285</v>
      </c>
      <c r="J10" s="33">
        <v>35487</v>
      </c>
      <c r="K10" s="33">
        <v>37775</v>
      </c>
      <c r="L10" s="33">
        <v>39839</v>
      </c>
      <c r="M10" s="33">
        <v>42213</v>
      </c>
      <c r="N10" s="33">
        <v>44387</v>
      </c>
    </row>
    <row r="11" spans="1:14">
      <c r="A11" s="187" t="s">
        <v>310</v>
      </c>
      <c r="B11" s="188">
        <v>212199</v>
      </c>
      <c r="C11" s="189">
        <v>226646</v>
      </c>
      <c r="D11" s="189">
        <v>243537</v>
      </c>
      <c r="E11" s="189">
        <v>263351</v>
      </c>
      <c r="F11" s="189">
        <v>227472</v>
      </c>
      <c r="G11" s="189">
        <v>243917</v>
      </c>
      <c r="H11" s="189">
        <v>258410</v>
      </c>
      <c r="I11" s="189">
        <v>276299</v>
      </c>
      <c r="J11" s="189">
        <v>296496</v>
      </c>
      <c r="K11" s="189">
        <v>310955</v>
      </c>
      <c r="L11" s="189">
        <v>325507</v>
      </c>
      <c r="M11" s="189">
        <v>340712</v>
      </c>
      <c r="N11" s="189">
        <v>353581</v>
      </c>
    </row>
    <row r="12" spans="1:14">
      <c r="A12" s="145" t="s">
        <v>396</v>
      </c>
    </row>
  </sheetData>
  <mergeCells count="1">
    <mergeCell ref="A4:N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78"/>
  <sheetViews>
    <sheetView topLeftCell="F49" workbookViewId="0">
      <selection activeCell="Q15" sqref="Q15"/>
    </sheetView>
  </sheetViews>
  <sheetFormatPr defaultColWidth="9" defaultRowHeight="14.25"/>
  <cols>
    <col min="1" max="1" width="22.3984375" style="81" customWidth="1"/>
    <col min="2" max="2" width="10.59765625" style="81" customWidth="1"/>
    <col min="3" max="3" width="9" style="32"/>
    <col min="4" max="4" width="19.3984375" style="81" customWidth="1"/>
    <col min="5" max="5" width="9" style="81"/>
    <col min="6" max="6" width="9" style="127"/>
    <col min="7" max="7" width="19.3984375" style="81" customWidth="1"/>
    <col min="8" max="8" width="9" style="81"/>
    <col min="9" max="9" width="9" style="127"/>
    <col min="10" max="10" width="23" style="81" customWidth="1"/>
    <col min="11" max="12" width="9" style="81"/>
    <col min="13" max="13" width="13" style="81" customWidth="1"/>
    <col min="14" max="16384" width="9" style="81"/>
  </cols>
  <sheetData>
    <row r="1" spans="1:22" ht="33" customHeight="1">
      <c r="A1" s="234" t="s">
        <v>359</v>
      </c>
      <c r="B1" s="234"/>
      <c r="C1" s="234"/>
      <c r="D1" s="234"/>
      <c r="E1" s="234"/>
      <c r="F1" s="147"/>
      <c r="G1" s="234" t="s">
        <v>358</v>
      </c>
      <c r="H1" s="234"/>
      <c r="I1" s="234"/>
      <c r="J1" s="234"/>
      <c r="K1" s="234"/>
      <c r="L1"/>
      <c r="M1" s="233" t="s">
        <v>400</v>
      </c>
      <c r="N1" s="233"/>
      <c r="O1" s="233"/>
      <c r="P1" s="233"/>
      <c r="Q1"/>
      <c r="R1"/>
      <c r="S1"/>
      <c r="T1"/>
      <c r="U1"/>
      <c r="V1"/>
    </row>
    <row r="2" spans="1:22">
      <c r="A2" s="159" t="s">
        <v>357</v>
      </c>
      <c r="B2" s="159" t="s">
        <v>57</v>
      </c>
      <c r="C2" s="159"/>
      <c r="D2" s="159" t="s">
        <v>360</v>
      </c>
      <c r="E2" s="159" t="s">
        <v>57</v>
      </c>
      <c r="F2"/>
      <c r="G2" s="159" t="s">
        <v>357</v>
      </c>
      <c r="H2" s="159" t="s">
        <v>57</v>
      </c>
      <c r="I2" s="159"/>
      <c r="J2" s="159" t="s">
        <v>360</v>
      </c>
      <c r="K2" s="159" t="s">
        <v>57</v>
      </c>
      <c r="L2"/>
      <c r="M2" s="100"/>
      <c r="N2" s="207" t="s">
        <v>192</v>
      </c>
      <c r="O2" s="154" t="s">
        <v>344</v>
      </c>
      <c r="P2" s="101" t="s">
        <v>191</v>
      </c>
      <c r="Q2"/>
      <c r="R2"/>
      <c r="S2"/>
      <c r="T2"/>
      <c r="U2"/>
      <c r="V2"/>
    </row>
    <row r="3" spans="1:22">
      <c r="A3" s="8" t="s">
        <v>66</v>
      </c>
      <c r="B3" s="8">
        <v>9</v>
      </c>
      <c r="C3" s="8"/>
      <c r="D3" s="8" t="s">
        <v>66</v>
      </c>
      <c r="E3" s="8">
        <v>13</v>
      </c>
      <c r="F3"/>
      <c r="G3" s="8" t="s">
        <v>66</v>
      </c>
      <c r="H3" s="8">
        <v>44</v>
      </c>
      <c r="I3" s="8"/>
      <c r="J3" s="8" t="s">
        <v>66</v>
      </c>
      <c r="K3" s="8">
        <v>37</v>
      </c>
      <c r="L3"/>
      <c r="M3" s="8" t="s">
        <v>193</v>
      </c>
      <c r="N3" s="12">
        <v>23283</v>
      </c>
      <c r="O3" s="133">
        <v>97645</v>
      </c>
      <c r="P3" s="12">
        <f>N3+O3</f>
        <v>120928</v>
      </c>
      <c r="Q3"/>
      <c r="R3"/>
      <c r="S3"/>
      <c r="T3"/>
      <c r="U3"/>
      <c r="V3"/>
    </row>
    <row r="4" spans="1:22" ht="15" customHeight="1">
      <c r="A4" s="8" t="s">
        <v>67</v>
      </c>
      <c r="B4" s="8">
        <v>254</v>
      </c>
      <c r="C4" s="8"/>
      <c r="D4" s="8" t="s">
        <v>67</v>
      </c>
      <c r="E4" s="8">
        <v>251</v>
      </c>
      <c r="F4"/>
      <c r="G4" s="8" t="s">
        <v>67</v>
      </c>
      <c r="H4" s="8">
        <v>663</v>
      </c>
      <c r="I4" s="8"/>
      <c r="J4" s="8" t="s">
        <v>68</v>
      </c>
      <c r="K4" s="8">
        <v>6</v>
      </c>
      <c r="L4"/>
      <c r="M4" s="235" t="s">
        <v>434</v>
      </c>
      <c r="N4" s="235"/>
      <c r="O4" s="235"/>
      <c r="P4" s="235"/>
      <c r="Q4"/>
      <c r="R4"/>
      <c r="S4"/>
      <c r="T4"/>
      <c r="U4"/>
      <c r="V4"/>
    </row>
    <row r="5" spans="1:22">
      <c r="A5" s="8" t="s">
        <v>69</v>
      </c>
      <c r="B5" s="8">
        <v>182</v>
      </c>
      <c r="C5" s="8"/>
      <c r="D5" s="8" t="s">
        <v>69</v>
      </c>
      <c r="E5" s="8">
        <v>168</v>
      </c>
      <c r="F5"/>
      <c r="G5" s="8" t="s">
        <v>69</v>
      </c>
      <c r="H5" s="8">
        <v>1245</v>
      </c>
      <c r="I5" s="8"/>
      <c r="J5" s="8" t="s">
        <v>67</v>
      </c>
      <c r="K5" s="8">
        <v>553</v>
      </c>
      <c r="L5"/>
      <c r="M5" s="236"/>
      <c r="N5" s="236"/>
      <c r="O5" s="236"/>
      <c r="P5" s="236"/>
      <c r="Q5"/>
      <c r="R5"/>
      <c r="S5"/>
      <c r="T5"/>
      <c r="U5"/>
      <c r="V5"/>
    </row>
    <row r="6" spans="1:22">
      <c r="A6" s="8" t="s">
        <v>106</v>
      </c>
      <c r="B6" s="8">
        <v>10</v>
      </c>
      <c r="C6" s="8"/>
      <c r="D6" s="8" t="s">
        <v>106</v>
      </c>
      <c r="E6" s="8">
        <v>7</v>
      </c>
      <c r="F6"/>
      <c r="G6" s="8" t="s">
        <v>106</v>
      </c>
      <c r="H6" s="8">
        <v>11</v>
      </c>
      <c r="I6" s="8"/>
      <c r="J6" s="8" t="s">
        <v>69</v>
      </c>
      <c r="K6" s="8">
        <v>1087</v>
      </c>
      <c r="L6"/>
      <c r="M6" s="236"/>
      <c r="N6" s="236"/>
      <c r="O6" s="236"/>
      <c r="P6" s="236"/>
      <c r="Q6"/>
      <c r="R6"/>
      <c r="S6"/>
      <c r="T6"/>
      <c r="U6"/>
      <c r="V6"/>
    </row>
    <row r="7" spans="1:22">
      <c r="A7" s="8" t="s">
        <v>70</v>
      </c>
      <c r="B7" s="8">
        <v>11</v>
      </c>
      <c r="C7" s="8"/>
      <c r="D7" s="8" t="s">
        <v>70</v>
      </c>
      <c r="E7" s="8">
        <v>10</v>
      </c>
      <c r="F7"/>
      <c r="G7" s="8" t="s">
        <v>70</v>
      </c>
      <c r="H7" s="8">
        <v>13</v>
      </c>
      <c r="I7" s="8"/>
      <c r="J7" s="8" t="s">
        <v>106</v>
      </c>
      <c r="K7" s="8">
        <v>5</v>
      </c>
      <c r="L7"/>
      <c r="M7"/>
      <c r="N7"/>
      <c r="O7"/>
      <c r="P7"/>
      <c r="Q7"/>
      <c r="R7"/>
      <c r="S7"/>
      <c r="T7"/>
      <c r="U7"/>
      <c r="V7"/>
    </row>
    <row r="8" spans="1:22">
      <c r="A8" s="8" t="s">
        <v>71</v>
      </c>
      <c r="B8" s="8">
        <v>10</v>
      </c>
      <c r="C8" s="8"/>
      <c r="D8" s="8" t="s">
        <v>71</v>
      </c>
      <c r="E8" s="8">
        <v>11</v>
      </c>
      <c r="F8"/>
      <c r="G8" s="8" t="s">
        <v>71</v>
      </c>
      <c r="H8" s="8">
        <v>8</v>
      </c>
      <c r="I8" s="8"/>
      <c r="J8" s="8" t="s">
        <v>70</v>
      </c>
      <c r="K8" s="8">
        <v>11</v>
      </c>
      <c r="L8"/>
      <c r="M8"/>
      <c r="N8"/>
      <c r="O8"/>
      <c r="P8"/>
      <c r="Q8"/>
      <c r="R8"/>
      <c r="S8"/>
      <c r="T8"/>
      <c r="U8"/>
      <c r="V8"/>
    </row>
    <row r="9" spans="1:22">
      <c r="A9" s="8" t="s">
        <v>72</v>
      </c>
      <c r="B9" s="8">
        <v>70</v>
      </c>
      <c r="C9" s="8"/>
      <c r="D9" s="8" t="s">
        <v>72</v>
      </c>
      <c r="E9" s="8">
        <v>69</v>
      </c>
      <c r="F9"/>
      <c r="G9" s="8" t="s">
        <v>72</v>
      </c>
      <c r="H9" s="8">
        <v>301</v>
      </c>
      <c r="I9" s="8"/>
      <c r="J9" s="8" t="s">
        <v>71</v>
      </c>
      <c r="K9" s="8">
        <v>8</v>
      </c>
      <c r="L9"/>
      <c r="M9"/>
      <c r="N9"/>
      <c r="O9"/>
      <c r="P9"/>
      <c r="Q9"/>
      <c r="R9"/>
      <c r="S9"/>
      <c r="T9"/>
      <c r="U9"/>
      <c r="V9"/>
    </row>
    <row r="10" spans="1:22">
      <c r="A10" s="8" t="s">
        <v>73</v>
      </c>
      <c r="B10" s="8">
        <v>151</v>
      </c>
      <c r="C10" s="8"/>
      <c r="D10" s="8" t="s">
        <v>73</v>
      </c>
      <c r="E10" s="8">
        <v>148</v>
      </c>
      <c r="F10"/>
      <c r="G10" s="8" t="s">
        <v>73</v>
      </c>
      <c r="H10" s="8">
        <v>319</v>
      </c>
      <c r="I10" s="8"/>
      <c r="J10" s="8" t="s">
        <v>72</v>
      </c>
      <c r="K10" s="8">
        <v>277</v>
      </c>
      <c r="L10"/>
      <c r="M10"/>
      <c r="N10"/>
      <c r="O10"/>
      <c r="P10"/>
      <c r="Q10"/>
      <c r="R10"/>
      <c r="S10"/>
      <c r="T10"/>
      <c r="U10"/>
      <c r="V10"/>
    </row>
    <row r="11" spans="1:22">
      <c r="A11" s="8" t="s">
        <v>325</v>
      </c>
      <c r="B11" s="8">
        <v>2</v>
      </c>
      <c r="C11" s="8"/>
      <c r="D11" s="8" t="s">
        <v>325</v>
      </c>
      <c r="E11" s="8">
        <v>2</v>
      </c>
      <c r="F11"/>
      <c r="G11" s="8" t="s">
        <v>325</v>
      </c>
      <c r="H11" s="8">
        <v>1</v>
      </c>
      <c r="I11" s="8"/>
      <c r="J11" s="8" t="s">
        <v>73</v>
      </c>
      <c r="K11" s="8">
        <v>273</v>
      </c>
      <c r="L11"/>
      <c r="M11"/>
      <c r="N11"/>
      <c r="O11"/>
      <c r="P11"/>
      <c r="Q11"/>
      <c r="R11"/>
      <c r="S11"/>
      <c r="T11"/>
      <c r="U11"/>
      <c r="V11"/>
    </row>
    <row r="12" spans="1:22">
      <c r="A12" s="8" t="s">
        <v>74</v>
      </c>
      <c r="B12" s="8">
        <v>4545</v>
      </c>
      <c r="C12" s="8"/>
      <c r="D12" s="8" t="s">
        <v>75</v>
      </c>
      <c r="E12" s="8">
        <v>1</v>
      </c>
      <c r="F12"/>
      <c r="G12" s="8" t="s">
        <v>74</v>
      </c>
      <c r="H12" s="8">
        <v>3119</v>
      </c>
      <c r="I12" s="8"/>
      <c r="J12" s="8" t="s">
        <v>325</v>
      </c>
      <c r="K12" s="8">
        <v>1</v>
      </c>
      <c r="L12"/>
      <c r="M12"/>
      <c r="N12"/>
      <c r="O12"/>
      <c r="P12"/>
      <c r="Q12"/>
      <c r="R12"/>
      <c r="S12"/>
      <c r="T12"/>
      <c r="U12"/>
      <c r="V12"/>
    </row>
    <row r="13" spans="1:22">
      <c r="A13" s="8" t="s">
        <v>152</v>
      </c>
      <c r="B13" s="8">
        <v>2</v>
      </c>
      <c r="C13" s="8"/>
      <c r="D13" s="8" t="s">
        <v>74</v>
      </c>
      <c r="E13" s="8">
        <v>4402</v>
      </c>
      <c r="F13"/>
      <c r="G13" s="8" t="s">
        <v>152</v>
      </c>
      <c r="H13" s="8">
        <v>1</v>
      </c>
      <c r="I13" s="8"/>
      <c r="J13" s="8" t="s">
        <v>75</v>
      </c>
      <c r="K13" s="8">
        <v>1</v>
      </c>
      <c r="L13"/>
      <c r="M13"/>
      <c r="N13"/>
      <c r="O13"/>
      <c r="P13"/>
      <c r="Q13"/>
      <c r="R13"/>
      <c r="S13"/>
      <c r="T13"/>
      <c r="U13"/>
      <c r="V13"/>
    </row>
    <row r="14" spans="1:22">
      <c r="A14" s="8" t="s">
        <v>154</v>
      </c>
      <c r="B14" s="8">
        <v>16</v>
      </c>
      <c r="C14" s="8"/>
      <c r="D14" s="8" t="s">
        <v>152</v>
      </c>
      <c r="E14" s="8">
        <v>1</v>
      </c>
      <c r="F14"/>
      <c r="G14" s="8" t="s">
        <v>326</v>
      </c>
      <c r="H14" s="8">
        <v>2</v>
      </c>
      <c r="I14" s="8"/>
      <c r="J14" s="8" t="s">
        <v>74</v>
      </c>
      <c r="K14" s="8">
        <v>2886</v>
      </c>
      <c r="L14"/>
      <c r="M14"/>
      <c r="N14"/>
      <c r="O14"/>
      <c r="P14"/>
      <c r="Q14"/>
      <c r="R14"/>
      <c r="S14"/>
      <c r="T14"/>
      <c r="U14"/>
      <c r="V14"/>
    </row>
    <row r="15" spans="1:22">
      <c r="A15" s="8" t="s">
        <v>76</v>
      </c>
      <c r="B15" s="8">
        <v>118</v>
      </c>
      <c r="C15" s="8"/>
      <c r="D15" s="8" t="s">
        <v>154</v>
      </c>
      <c r="E15" s="8">
        <v>14</v>
      </c>
      <c r="F15"/>
      <c r="G15" s="8" t="s">
        <v>154</v>
      </c>
      <c r="H15" s="8">
        <v>509</v>
      </c>
      <c r="I15" s="8"/>
      <c r="J15" s="8" t="s">
        <v>326</v>
      </c>
      <c r="K15" s="8">
        <v>2</v>
      </c>
      <c r="L15"/>
      <c r="M15"/>
      <c r="N15"/>
      <c r="O15"/>
      <c r="P15"/>
      <c r="Q15"/>
      <c r="R15"/>
      <c r="S15"/>
      <c r="T15"/>
      <c r="U15"/>
      <c r="V15"/>
    </row>
    <row r="16" spans="1:22">
      <c r="A16" s="8" t="s">
        <v>107</v>
      </c>
      <c r="B16" s="8">
        <v>1</v>
      </c>
      <c r="C16" s="8"/>
      <c r="D16" s="8" t="s">
        <v>76</v>
      </c>
      <c r="E16" s="8">
        <v>112</v>
      </c>
      <c r="F16"/>
      <c r="G16" s="8" t="s">
        <v>76</v>
      </c>
      <c r="H16" s="8">
        <v>362</v>
      </c>
      <c r="I16" s="8"/>
      <c r="J16" s="8" t="s">
        <v>327</v>
      </c>
      <c r="K16" s="8">
        <v>1</v>
      </c>
      <c r="L16"/>
      <c r="M16"/>
      <c r="N16"/>
      <c r="O16"/>
      <c r="P16"/>
      <c r="Q16"/>
      <c r="R16"/>
      <c r="S16"/>
      <c r="T16"/>
      <c r="U16"/>
      <c r="V16"/>
    </row>
    <row r="17" spans="1:22">
      <c r="A17" s="8" t="s">
        <v>77</v>
      </c>
      <c r="B17" s="8">
        <v>107</v>
      </c>
      <c r="C17" s="8"/>
      <c r="D17" s="8" t="s">
        <v>77</v>
      </c>
      <c r="E17" s="8">
        <v>100</v>
      </c>
      <c r="F17"/>
      <c r="G17" s="8" t="s">
        <v>107</v>
      </c>
      <c r="H17" s="8">
        <v>3</v>
      </c>
      <c r="I17" s="8"/>
      <c r="J17" s="8" t="s">
        <v>154</v>
      </c>
      <c r="K17" s="8">
        <v>503</v>
      </c>
      <c r="L17"/>
      <c r="M17"/>
      <c r="N17"/>
      <c r="O17"/>
      <c r="P17"/>
      <c r="Q17"/>
      <c r="R17"/>
      <c r="S17"/>
      <c r="T17"/>
      <c r="U17"/>
      <c r="V17"/>
    </row>
    <row r="18" spans="1:22">
      <c r="A18" s="8" t="s">
        <v>105</v>
      </c>
      <c r="B18" s="8">
        <v>4</v>
      </c>
      <c r="C18" s="8"/>
      <c r="D18" s="8" t="s">
        <v>105</v>
      </c>
      <c r="E18" s="8">
        <v>4</v>
      </c>
      <c r="F18"/>
      <c r="G18" s="8" t="s">
        <v>77</v>
      </c>
      <c r="H18" s="8">
        <v>288</v>
      </c>
      <c r="I18" s="8"/>
      <c r="J18" s="8" t="s">
        <v>76</v>
      </c>
      <c r="K18" s="8">
        <v>338</v>
      </c>
      <c r="L18"/>
      <c r="M18"/>
      <c r="N18"/>
      <c r="O18"/>
      <c r="P18"/>
      <c r="Q18"/>
      <c r="R18"/>
      <c r="S18"/>
      <c r="T18"/>
      <c r="U18"/>
      <c r="V18"/>
    </row>
    <row r="19" spans="1:22">
      <c r="A19" s="8" t="s">
        <v>156</v>
      </c>
      <c r="B19" s="8">
        <v>1</v>
      </c>
      <c r="C19" s="8"/>
      <c r="D19" s="8" t="s">
        <v>156</v>
      </c>
      <c r="E19" s="8">
        <v>1</v>
      </c>
      <c r="F19"/>
      <c r="G19" s="8" t="s">
        <v>105</v>
      </c>
      <c r="H19" s="8">
        <v>10</v>
      </c>
      <c r="I19" s="8"/>
      <c r="J19" s="8" t="s">
        <v>77</v>
      </c>
      <c r="K19" s="8">
        <v>249</v>
      </c>
      <c r="L19"/>
      <c r="M19"/>
      <c r="N19"/>
      <c r="O19"/>
      <c r="P19"/>
      <c r="Q19"/>
      <c r="R19"/>
      <c r="S19"/>
      <c r="T19"/>
      <c r="U19"/>
      <c r="V19"/>
    </row>
    <row r="20" spans="1:22">
      <c r="A20" s="8" t="s">
        <v>300</v>
      </c>
      <c r="B20" s="8">
        <v>2</v>
      </c>
      <c r="C20" s="8"/>
      <c r="D20" s="8" t="s">
        <v>78</v>
      </c>
      <c r="E20" s="8">
        <v>11</v>
      </c>
      <c r="F20"/>
      <c r="G20" s="8" t="s">
        <v>156</v>
      </c>
      <c r="H20" s="8">
        <v>3</v>
      </c>
      <c r="I20" s="8"/>
      <c r="J20" s="8" t="s">
        <v>105</v>
      </c>
      <c r="K20" s="8">
        <v>9</v>
      </c>
      <c r="L20"/>
      <c r="M20"/>
      <c r="N20"/>
      <c r="O20"/>
      <c r="P20"/>
      <c r="Q20"/>
      <c r="R20"/>
      <c r="S20"/>
      <c r="T20"/>
      <c r="U20"/>
      <c r="V20"/>
    </row>
    <row r="21" spans="1:22">
      <c r="A21" s="8" t="s">
        <v>78</v>
      </c>
      <c r="B21" s="8">
        <v>10</v>
      </c>
      <c r="C21" s="8"/>
      <c r="D21" s="8" t="s">
        <v>301</v>
      </c>
      <c r="E21" s="8">
        <v>6</v>
      </c>
      <c r="F21"/>
      <c r="G21" s="8" t="s">
        <v>300</v>
      </c>
      <c r="H21" s="8">
        <v>2</v>
      </c>
      <c r="I21" s="8"/>
      <c r="J21" s="8" t="s">
        <v>156</v>
      </c>
      <c r="K21" s="8">
        <v>2</v>
      </c>
      <c r="L21"/>
      <c r="M21"/>
      <c r="N21"/>
      <c r="O21"/>
      <c r="P21"/>
      <c r="Q21"/>
      <c r="R21"/>
      <c r="S21"/>
      <c r="T21"/>
      <c r="U21"/>
      <c r="V21"/>
    </row>
    <row r="22" spans="1:22">
      <c r="A22" s="8" t="s">
        <v>301</v>
      </c>
      <c r="B22" s="8">
        <v>5</v>
      </c>
      <c r="C22" s="8"/>
      <c r="D22" s="8" t="s">
        <v>79</v>
      </c>
      <c r="E22" s="8">
        <v>36</v>
      </c>
      <c r="F22"/>
      <c r="G22" s="8" t="s">
        <v>78</v>
      </c>
      <c r="H22" s="8">
        <v>10</v>
      </c>
      <c r="I22" s="8"/>
      <c r="J22" s="8" t="s">
        <v>78</v>
      </c>
      <c r="K22" s="8">
        <v>9</v>
      </c>
      <c r="L22"/>
      <c r="M22"/>
      <c r="N22"/>
      <c r="O22"/>
      <c r="P22"/>
      <c r="Q22"/>
      <c r="R22"/>
      <c r="S22"/>
      <c r="T22"/>
      <c r="U22"/>
      <c r="V22"/>
    </row>
    <row r="23" spans="1:22">
      <c r="A23" s="8" t="s">
        <v>79</v>
      </c>
      <c r="B23" s="8">
        <v>42</v>
      </c>
      <c r="C23" s="8"/>
      <c r="D23" s="8" t="s">
        <v>80</v>
      </c>
      <c r="E23" s="8">
        <v>1</v>
      </c>
      <c r="F23"/>
      <c r="G23" s="8" t="s">
        <v>301</v>
      </c>
      <c r="H23" s="8">
        <v>11</v>
      </c>
      <c r="I23" s="8"/>
      <c r="J23" s="8" t="s">
        <v>301</v>
      </c>
      <c r="K23" s="8">
        <v>11</v>
      </c>
      <c r="L23"/>
      <c r="M23"/>
      <c r="N23"/>
      <c r="O23"/>
      <c r="P23"/>
      <c r="Q23"/>
      <c r="R23"/>
      <c r="S23"/>
      <c r="T23"/>
      <c r="U23"/>
      <c r="V23"/>
    </row>
    <row r="24" spans="1:22">
      <c r="A24" s="8" t="s">
        <v>80</v>
      </c>
      <c r="B24" s="8">
        <v>1</v>
      </c>
      <c r="C24" s="8"/>
      <c r="D24" s="8" t="s">
        <v>328</v>
      </c>
      <c r="E24" s="8">
        <v>4</v>
      </c>
      <c r="F24"/>
      <c r="G24" s="8" t="s">
        <v>79</v>
      </c>
      <c r="H24" s="8">
        <v>45</v>
      </c>
      <c r="I24" s="8"/>
      <c r="J24" s="8" t="s">
        <v>79</v>
      </c>
      <c r="K24" s="8">
        <v>42</v>
      </c>
      <c r="L24"/>
      <c r="M24"/>
      <c r="N24"/>
      <c r="O24"/>
      <c r="P24"/>
      <c r="Q24"/>
      <c r="R24"/>
      <c r="S24"/>
      <c r="T24"/>
      <c r="U24"/>
      <c r="V24"/>
    </row>
    <row r="25" spans="1:22">
      <c r="A25" s="8" t="s">
        <v>328</v>
      </c>
      <c r="B25" s="8">
        <v>3</v>
      </c>
      <c r="C25" s="8"/>
      <c r="D25" s="8" t="s">
        <v>81</v>
      </c>
      <c r="E25" s="8">
        <v>7</v>
      </c>
      <c r="F25"/>
      <c r="G25" s="8" t="s">
        <v>80</v>
      </c>
      <c r="H25" s="8">
        <v>26</v>
      </c>
      <c r="I25" s="8"/>
      <c r="J25" s="8" t="s">
        <v>80</v>
      </c>
      <c r="K25" s="8">
        <v>23</v>
      </c>
      <c r="L25"/>
      <c r="M25"/>
      <c r="N25"/>
      <c r="O25"/>
      <c r="P25"/>
      <c r="Q25"/>
      <c r="R25"/>
      <c r="S25"/>
      <c r="T25"/>
      <c r="U25"/>
      <c r="V25"/>
    </row>
    <row r="26" spans="1:22">
      <c r="A26" s="8" t="s">
        <v>81</v>
      </c>
      <c r="B26" s="8">
        <v>8</v>
      </c>
      <c r="C26" s="8"/>
      <c r="D26" s="8" t="s">
        <v>329</v>
      </c>
      <c r="E26" s="8">
        <v>1</v>
      </c>
      <c r="F26"/>
      <c r="G26" s="8" t="s">
        <v>330</v>
      </c>
      <c r="H26" s="8">
        <v>3</v>
      </c>
      <c r="I26" s="8"/>
      <c r="J26" s="8" t="s">
        <v>330</v>
      </c>
      <c r="K26" s="8">
        <v>2</v>
      </c>
      <c r="L26"/>
      <c r="M26"/>
      <c r="N26"/>
      <c r="O26"/>
      <c r="P26"/>
      <c r="Q26"/>
      <c r="R26"/>
      <c r="S26"/>
      <c r="T26"/>
      <c r="U26"/>
      <c r="V26"/>
    </row>
    <row r="27" spans="1:22">
      <c r="A27" s="8" t="s">
        <v>329</v>
      </c>
      <c r="B27" s="8">
        <v>1</v>
      </c>
      <c r="C27" s="8"/>
      <c r="D27" s="8" t="s">
        <v>82</v>
      </c>
      <c r="E27" s="8">
        <v>35</v>
      </c>
      <c r="F27"/>
      <c r="G27" s="8" t="s">
        <v>331</v>
      </c>
      <c r="H27" s="8">
        <v>2</v>
      </c>
      <c r="I27" s="8"/>
      <c r="J27" s="8" t="s">
        <v>331</v>
      </c>
      <c r="K27" s="8">
        <v>2</v>
      </c>
      <c r="L27"/>
      <c r="M27"/>
      <c r="N27"/>
      <c r="O27"/>
      <c r="P27"/>
      <c r="Q27"/>
      <c r="R27"/>
      <c r="S27"/>
      <c r="T27"/>
      <c r="U27"/>
      <c r="V27"/>
    </row>
    <row r="28" spans="1:22">
      <c r="A28" s="8" t="s">
        <v>82</v>
      </c>
      <c r="B28" s="8">
        <v>38</v>
      </c>
      <c r="C28" s="8"/>
      <c r="D28" s="8" t="s">
        <v>302</v>
      </c>
      <c r="E28" s="8">
        <v>3</v>
      </c>
      <c r="F28"/>
      <c r="G28" s="8" t="s">
        <v>328</v>
      </c>
      <c r="H28" s="8">
        <v>14</v>
      </c>
      <c r="I28" s="8"/>
      <c r="J28" s="8" t="s">
        <v>328</v>
      </c>
      <c r="K28" s="8">
        <v>12</v>
      </c>
      <c r="L28"/>
      <c r="M28"/>
      <c r="N28"/>
      <c r="O28"/>
      <c r="P28"/>
      <c r="Q28"/>
      <c r="R28"/>
      <c r="S28"/>
      <c r="T28"/>
      <c r="U28"/>
      <c r="V28"/>
    </row>
    <row r="29" spans="1:22">
      <c r="A29" s="8" t="s">
        <v>302</v>
      </c>
      <c r="B29" s="8">
        <v>3</v>
      </c>
      <c r="C29" s="8"/>
      <c r="D29" s="8" t="s">
        <v>83</v>
      </c>
      <c r="E29" s="8">
        <v>809</v>
      </c>
      <c r="F29"/>
      <c r="G29" s="8" t="s">
        <v>81</v>
      </c>
      <c r="H29" s="8">
        <v>7</v>
      </c>
      <c r="I29" s="8"/>
      <c r="J29" s="8" t="s">
        <v>81</v>
      </c>
      <c r="K29" s="8">
        <v>6</v>
      </c>
      <c r="L29"/>
      <c r="M29"/>
      <c r="N29"/>
      <c r="O29"/>
      <c r="P29"/>
      <c r="Q29"/>
      <c r="R29"/>
      <c r="S29"/>
      <c r="T29"/>
      <c r="U29"/>
      <c r="V29"/>
    </row>
    <row r="30" spans="1:22">
      <c r="A30" s="8" t="s">
        <v>83</v>
      </c>
      <c r="B30" s="8">
        <v>870</v>
      </c>
      <c r="C30" s="8"/>
      <c r="D30" s="8" t="s">
        <v>84</v>
      </c>
      <c r="E30" s="8">
        <v>18</v>
      </c>
      <c r="F30"/>
      <c r="G30" s="8" t="s">
        <v>329</v>
      </c>
      <c r="H30" s="8">
        <v>1</v>
      </c>
      <c r="I30" s="8"/>
      <c r="J30" s="8" t="s">
        <v>329</v>
      </c>
      <c r="K30" s="8">
        <v>1</v>
      </c>
      <c r="L30"/>
      <c r="M30"/>
      <c r="N30"/>
      <c r="O30"/>
      <c r="P30"/>
      <c r="Q30"/>
      <c r="R30"/>
      <c r="S30"/>
      <c r="T30"/>
      <c r="U30"/>
      <c r="V30"/>
    </row>
    <row r="31" spans="1:22">
      <c r="A31" s="8" t="s">
        <v>84</v>
      </c>
      <c r="B31" s="8">
        <v>23</v>
      </c>
      <c r="C31" s="8"/>
      <c r="D31" s="8" t="s">
        <v>157</v>
      </c>
      <c r="E31" s="8">
        <v>2</v>
      </c>
      <c r="F31"/>
      <c r="G31" s="8" t="s">
        <v>82</v>
      </c>
      <c r="H31" s="8">
        <v>46</v>
      </c>
      <c r="I31" s="8"/>
      <c r="J31" s="8" t="s">
        <v>82</v>
      </c>
      <c r="K31" s="8">
        <v>30</v>
      </c>
      <c r="L31"/>
      <c r="M31"/>
      <c r="N31"/>
      <c r="O31"/>
      <c r="P31"/>
      <c r="Q31"/>
      <c r="R31"/>
      <c r="S31"/>
      <c r="T31"/>
      <c r="U31"/>
      <c r="V31"/>
    </row>
    <row r="32" spans="1:22">
      <c r="A32" s="8" t="s">
        <v>303</v>
      </c>
      <c r="B32" s="8">
        <v>1</v>
      </c>
      <c r="C32" s="8"/>
      <c r="D32" s="8" t="s">
        <v>85</v>
      </c>
      <c r="E32" s="8">
        <v>11</v>
      </c>
      <c r="F32"/>
      <c r="G32" s="8" t="s">
        <v>332</v>
      </c>
      <c r="H32" s="8">
        <v>1</v>
      </c>
      <c r="I32" s="8"/>
      <c r="J32" s="8" t="s">
        <v>302</v>
      </c>
      <c r="K32" s="8">
        <v>3</v>
      </c>
      <c r="L32"/>
      <c r="M32"/>
      <c r="N32"/>
      <c r="O32"/>
      <c r="P32"/>
      <c r="Q32"/>
      <c r="R32"/>
      <c r="S32"/>
      <c r="T32"/>
      <c r="U32"/>
      <c r="V32"/>
    </row>
    <row r="33" spans="1:22">
      <c r="A33" s="8" t="s">
        <v>157</v>
      </c>
      <c r="B33" s="8">
        <v>2</v>
      </c>
      <c r="C33" s="8"/>
      <c r="D33" s="8" t="s">
        <v>155</v>
      </c>
      <c r="E33" s="8">
        <v>5</v>
      </c>
      <c r="F33"/>
      <c r="G33" s="8" t="s">
        <v>302</v>
      </c>
      <c r="H33" s="8">
        <v>3</v>
      </c>
      <c r="I33" s="8"/>
      <c r="J33" s="8" t="s">
        <v>83</v>
      </c>
      <c r="K33" s="8">
        <v>952</v>
      </c>
      <c r="L33"/>
      <c r="M33"/>
      <c r="N33"/>
      <c r="O33"/>
      <c r="P33"/>
      <c r="Q33"/>
      <c r="R33"/>
      <c r="S33"/>
      <c r="T33"/>
      <c r="U33"/>
      <c r="V33"/>
    </row>
    <row r="34" spans="1:22">
      <c r="A34" s="8" t="s">
        <v>85</v>
      </c>
      <c r="B34" s="8">
        <v>12</v>
      </c>
      <c r="C34" s="8"/>
      <c r="D34" s="8" t="s">
        <v>86</v>
      </c>
      <c r="E34" s="8">
        <v>16</v>
      </c>
      <c r="F34"/>
      <c r="G34" s="8" t="s">
        <v>83</v>
      </c>
      <c r="H34" s="8">
        <v>1075</v>
      </c>
      <c r="I34" s="8"/>
      <c r="J34" s="8" t="s">
        <v>84</v>
      </c>
      <c r="K34" s="8">
        <v>62</v>
      </c>
      <c r="L34"/>
      <c r="M34"/>
      <c r="N34"/>
      <c r="O34"/>
      <c r="P34"/>
      <c r="Q34"/>
      <c r="R34"/>
      <c r="S34"/>
      <c r="T34"/>
      <c r="U34"/>
      <c r="V34"/>
    </row>
    <row r="35" spans="1:22">
      <c r="A35" s="8" t="s">
        <v>155</v>
      </c>
      <c r="B35" s="8">
        <v>5</v>
      </c>
      <c r="C35" s="8"/>
      <c r="D35" s="8" t="s">
        <v>87</v>
      </c>
      <c r="E35" s="8">
        <v>4</v>
      </c>
      <c r="F35"/>
      <c r="G35" s="8" t="s">
        <v>84</v>
      </c>
      <c r="H35" s="8">
        <v>75</v>
      </c>
      <c r="I35" s="8"/>
      <c r="J35" s="8" t="s">
        <v>303</v>
      </c>
      <c r="K35" s="8">
        <v>1</v>
      </c>
      <c r="L35"/>
      <c r="M35"/>
      <c r="N35"/>
      <c r="O35"/>
      <c r="P35"/>
      <c r="Q35"/>
      <c r="R35"/>
      <c r="S35"/>
      <c r="T35"/>
      <c r="U35"/>
      <c r="V35"/>
    </row>
    <row r="36" spans="1:22">
      <c r="A36" s="8" t="s">
        <v>86</v>
      </c>
      <c r="B36" s="8">
        <v>16</v>
      </c>
      <c r="C36" s="8"/>
      <c r="D36" s="8" t="s">
        <v>88</v>
      </c>
      <c r="E36" s="8">
        <v>25</v>
      </c>
      <c r="F36"/>
      <c r="G36" s="8" t="s">
        <v>303</v>
      </c>
      <c r="H36" s="8">
        <v>1</v>
      </c>
      <c r="I36" s="8"/>
      <c r="J36" s="8" t="s">
        <v>333</v>
      </c>
      <c r="K36" s="8">
        <v>1</v>
      </c>
      <c r="L36"/>
      <c r="M36"/>
      <c r="N36"/>
      <c r="O36"/>
      <c r="P36"/>
      <c r="Q36"/>
      <c r="R36"/>
      <c r="S36"/>
      <c r="T36"/>
      <c r="U36"/>
      <c r="V36"/>
    </row>
    <row r="37" spans="1:22">
      <c r="A37" s="8" t="s">
        <v>87</v>
      </c>
      <c r="B37" s="8">
        <v>4</v>
      </c>
      <c r="C37" s="8"/>
      <c r="D37" s="8" t="s">
        <v>89</v>
      </c>
      <c r="E37" s="8">
        <v>501</v>
      </c>
      <c r="F37"/>
      <c r="G37" s="8" t="s">
        <v>333</v>
      </c>
      <c r="H37" s="8">
        <v>1</v>
      </c>
      <c r="I37" s="8"/>
      <c r="J37" s="8" t="s">
        <v>157</v>
      </c>
      <c r="K37" s="8">
        <v>1</v>
      </c>
      <c r="L37"/>
      <c r="M37"/>
      <c r="N37"/>
      <c r="O37"/>
      <c r="P37"/>
      <c r="Q37"/>
      <c r="R37"/>
      <c r="S37"/>
      <c r="T37"/>
      <c r="U37"/>
      <c r="V37"/>
    </row>
    <row r="38" spans="1:22">
      <c r="A38" s="8" t="s">
        <v>88</v>
      </c>
      <c r="B38" s="8">
        <v>26</v>
      </c>
      <c r="C38" s="8"/>
      <c r="D38" s="8" t="s">
        <v>90</v>
      </c>
      <c r="E38" s="8">
        <v>60</v>
      </c>
      <c r="F38"/>
      <c r="G38" s="8" t="s">
        <v>157</v>
      </c>
      <c r="H38" s="8">
        <v>1</v>
      </c>
      <c r="I38" s="8"/>
      <c r="J38" s="8" t="s">
        <v>304</v>
      </c>
      <c r="K38" s="8">
        <v>3</v>
      </c>
      <c r="L38"/>
      <c r="M38"/>
      <c r="N38"/>
      <c r="O38"/>
      <c r="P38"/>
      <c r="Q38"/>
      <c r="R38"/>
      <c r="S38"/>
      <c r="T38"/>
      <c r="U38"/>
      <c r="V38"/>
    </row>
    <row r="39" spans="1:22">
      <c r="A39" s="8" t="s">
        <v>89</v>
      </c>
      <c r="B39" s="8">
        <v>552</v>
      </c>
      <c r="C39" s="8"/>
      <c r="D39" s="8" t="s">
        <v>91</v>
      </c>
      <c r="E39" s="8">
        <v>1250</v>
      </c>
      <c r="F39"/>
      <c r="G39" s="8" t="s">
        <v>304</v>
      </c>
      <c r="H39" s="8">
        <v>6</v>
      </c>
      <c r="I39" s="8"/>
      <c r="J39" s="8" t="s">
        <v>85</v>
      </c>
      <c r="K39" s="8">
        <v>105</v>
      </c>
      <c r="L39"/>
      <c r="M39"/>
      <c r="N39"/>
      <c r="O39"/>
      <c r="P39"/>
      <c r="Q39"/>
      <c r="R39"/>
      <c r="S39"/>
      <c r="T39"/>
      <c r="U39"/>
      <c r="V39"/>
    </row>
    <row r="40" spans="1:22">
      <c r="A40" s="8" t="s">
        <v>90</v>
      </c>
      <c r="B40" s="8">
        <v>67</v>
      </c>
      <c r="C40" s="8"/>
      <c r="D40" s="8" t="s">
        <v>92</v>
      </c>
      <c r="E40" s="8">
        <v>7</v>
      </c>
      <c r="F40"/>
      <c r="G40" s="8" t="s">
        <v>85</v>
      </c>
      <c r="H40" s="8">
        <v>118</v>
      </c>
      <c r="I40" s="8"/>
      <c r="J40" s="8" t="s">
        <v>155</v>
      </c>
      <c r="K40" s="8">
        <v>99</v>
      </c>
      <c r="L40"/>
      <c r="M40"/>
      <c r="N40"/>
      <c r="O40"/>
      <c r="P40"/>
      <c r="Q40"/>
      <c r="R40"/>
      <c r="S40"/>
      <c r="T40"/>
      <c r="U40"/>
      <c r="V40"/>
    </row>
    <row r="41" spans="1:22">
      <c r="A41" s="8" t="s">
        <v>91</v>
      </c>
      <c r="B41" s="8">
        <v>1346</v>
      </c>
      <c r="C41" s="8"/>
      <c r="D41" s="8" t="s">
        <v>334</v>
      </c>
      <c r="E41" s="8">
        <v>1</v>
      </c>
      <c r="F41"/>
      <c r="G41" s="8" t="s">
        <v>155</v>
      </c>
      <c r="H41" s="8">
        <v>98</v>
      </c>
      <c r="I41" s="8"/>
      <c r="J41" s="8" t="s">
        <v>86</v>
      </c>
      <c r="K41" s="8">
        <v>28</v>
      </c>
      <c r="L41"/>
      <c r="M41"/>
      <c r="N41"/>
      <c r="O41"/>
      <c r="P41"/>
      <c r="Q41"/>
      <c r="R41"/>
      <c r="S41"/>
      <c r="T41"/>
      <c r="U41"/>
      <c r="V41"/>
    </row>
    <row r="42" spans="1:22">
      <c r="A42" s="8" t="s">
        <v>92</v>
      </c>
      <c r="B42" s="8">
        <v>8</v>
      </c>
      <c r="C42" s="8"/>
      <c r="D42" s="8" t="s">
        <v>93</v>
      </c>
      <c r="E42" s="8">
        <v>44</v>
      </c>
      <c r="F42"/>
      <c r="G42" s="8" t="s">
        <v>86</v>
      </c>
      <c r="H42" s="8">
        <v>36</v>
      </c>
      <c r="I42" s="8"/>
      <c r="J42" s="8" t="s">
        <v>87</v>
      </c>
      <c r="K42" s="8">
        <v>4</v>
      </c>
      <c r="L42"/>
      <c r="M42"/>
      <c r="N42"/>
      <c r="O42"/>
      <c r="P42"/>
      <c r="Q42"/>
      <c r="R42"/>
      <c r="S42"/>
      <c r="T42"/>
      <c r="U42"/>
      <c r="V42"/>
    </row>
    <row r="43" spans="1:22">
      <c r="A43" s="8" t="s">
        <v>334</v>
      </c>
      <c r="B43" s="8">
        <v>1</v>
      </c>
      <c r="C43" s="8"/>
      <c r="D43" s="8" t="s">
        <v>94</v>
      </c>
      <c r="E43" s="8">
        <v>6265</v>
      </c>
      <c r="F43"/>
      <c r="G43" s="8" t="s">
        <v>87</v>
      </c>
      <c r="H43" s="8">
        <v>4</v>
      </c>
      <c r="I43" s="8"/>
      <c r="J43" s="8" t="s">
        <v>88</v>
      </c>
      <c r="K43" s="8">
        <v>336</v>
      </c>
      <c r="L43"/>
      <c r="M43"/>
      <c r="N43"/>
      <c r="O43"/>
      <c r="P43"/>
      <c r="Q43"/>
      <c r="R43"/>
      <c r="S43"/>
      <c r="T43"/>
      <c r="U43"/>
      <c r="V43"/>
    </row>
    <row r="44" spans="1:22">
      <c r="A44" s="8" t="s">
        <v>93</v>
      </c>
      <c r="B44" s="8">
        <v>48</v>
      </c>
      <c r="C44" s="8"/>
      <c r="D44" s="8" t="s">
        <v>95</v>
      </c>
      <c r="E44" s="8">
        <v>16</v>
      </c>
      <c r="F44"/>
      <c r="G44" s="8" t="s">
        <v>88</v>
      </c>
      <c r="H44" s="8">
        <v>372</v>
      </c>
      <c r="I44" s="8"/>
      <c r="J44" s="8" t="s">
        <v>89</v>
      </c>
      <c r="K44" s="8">
        <v>407</v>
      </c>
      <c r="L44"/>
      <c r="M44"/>
      <c r="N44"/>
      <c r="O44"/>
      <c r="P44"/>
      <c r="Q44"/>
      <c r="R44"/>
      <c r="S44"/>
      <c r="T44"/>
      <c r="U44"/>
      <c r="V44"/>
    </row>
    <row r="45" spans="1:22">
      <c r="A45" s="8" t="s">
        <v>94</v>
      </c>
      <c r="B45" s="8">
        <v>6397</v>
      </c>
      <c r="C45" s="8"/>
      <c r="D45" s="8" t="s">
        <v>96</v>
      </c>
      <c r="E45" s="8">
        <v>80</v>
      </c>
      <c r="F45"/>
      <c r="G45" s="8" t="s">
        <v>89</v>
      </c>
      <c r="H45" s="8">
        <v>478</v>
      </c>
      <c r="I45" s="8"/>
      <c r="J45" s="8" t="s">
        <v>335</v>
      </c>
      <c r="K45" s="8">
        <v>2</v>
      </c>
      <c r="L45"/>
      <c r="M45"/>
      <c r="N45"/>
      <c r="O45"/>
      <c r="P45"/>
      <c r="Q45"/>
      <c r="R45"/>
      <c r="S45"/>
      <c r="T45"/>
      <c r="U45"/>
      <c r="V45"/>
    </row>
    <row r="46" spans="1:22">
      <c r="A46" s="8" t="s">
        <v>95</v>
      </c>
      <c r="B46" s="8">
        <v>18</v>
      </c>
      <c r="C46" s="8"/>
      <c r="D46" s="8" t="s">
        <v>97</v>
      </c>
      <c r="E46" s="8">
        <v>3</v>
      </c>
      <c r="F46"/>
      <c r="G46" s="8" t="s">
        <v>90</v>
      </c>
      <c r="H46" s="8">
        <v>130</v>
      </c>
      <c r="I46" s="8"/>
      <c r="J46" s="8" t="s">
        <v>90</v>
      </c>
      <c r="K46" s="8">
        <v>117</v>
      </c>
      <c r="L46"/>
      <c r="M46"/>
      <c r="N46"/>
      <c r="O46"/>
      <c r="P46"/>
      <c r="Q46"/>
      <c r="R46"/>
      <c r="S46"/>
      <c r="T46"/>
      <c r="U46"/>
      <c r="V46"/>
    </row>
    <row r="47" spans="1:22">
      <c r="A47" s="8" t="s">
        <v>96</v>
      </c>
      <c r="B47" s="8">
        <v>87</v>
      </c>
      <c r="C47" s="8"/>
      <c r="D47" s="8" t="s">
        <v>98</v>
      </c>
      <c r="E47" s="8">
        <v>60</v>
      </c>
      <c r="F47"/>
      <c r="G47" s="8" t="s">
        <v>91</v>
      </c>
      <c r="H47" s="8">
        <v>3930</v>
      </c>
      <c r="I47" s="8"/>
      <c r="J47" s="8" t="s">
        <v>91</v>
      </c>
      <c r="K47" s="8">
        <v>3557</v>
      </c>
      <c r="L47"/>
      <c r="M47"/>
      <c r="N47"/>
      <c r="O47"/>
      <c r="P47"/>
      <c r="Q47"/>
      <c r="R47"/>
      <c r="S47"/>
      <c r="T47"/>
      <c r="U47"/>
      <c r="V47"/>
    </row>
    <row r="48" spans="1:22">
      <c r="A48" s="8" t="s">
        <v>97</v>
      </c>
      <c r="B48" s="8">
        <v>4</v>
      </c>
      <c r="C48" s="8"/>
      <c r="D48" s="8" t="s">
        <v>99</v>
      </c>
      <c r="E48" s="8">
        <v>54</v>
      </c>
      <c r="F48"/>
      <c r="G48" s="8" t="s">
        <v>92</v>
      </c>
      <c r="H48" s="8">
        <v>60</v>
      </c>
      <c r="I48" s="8"/>
      <c r="J48" s="8" t="s">
        <v>92</v>
      </c>
      <c r="K48" s="8">
        <v>48</v>
      </c>
      <c r="L48"/>
      <c r="M48"/>
      <c r="N48"/>
      <c r="O48"/>
      <c r="P48"/>
      <c r="Q48"/>
      <c r="R48"/>
      <c r="S48"/>
      <c r="T48"/>
      <c r="U48"/>
      <c r="V48"/>
    </row>
    <row r="49" spans="1:22">
      <c r="A49" s="8" t="s">
        <v>98</v>
      </c>
      <c r="B49" s="8">
        <v>70</v>
      </c>
      <c r="C49" s="8"/>
      <c r="D49" s="8" t="s">
        <v>100</v>
      </c>
      <c r="E49" s="8">
        <v>57</v>
      </c>
      <c r="F49"/>
      <c r="G49" s="8" t="s">
        <v>334</v>
      </c>
      <c r="H49" s="8">
        <v>1</v>
      </c>
      <c r="I49" s="8"/>
      <c r="J49" s="8" t="s">
        <v>336</v>
      </c>
      <c r="K49" s="8">
        <v>1</v>
      </c>
      <c r="L49"/>
      <c r="M49"/>
      <c r="N49"/>
      <c r="O49"/>
      <c r="P49"/>
      <c r="Q49"/>
      <c r="R49"/>
      <c r="S49"/>
      <c r="T49"/>
      <c r="U49"/>
      <c r="V49"/>
    </row>
    <row r="50" spans="1:22">
      <c r="A50" s="8" t="s">
        <v>99</v>
      </c>
      <c r="B50" s="8">
        <v>60</v>
      </c>
      <c r="C50" s="8"/>
      <c r="D50" s="8" t="s">
        <v>101</v>
      </c>
      <c r="E50" s="8">
        <v>23</v>
      </c>
      <c r="F50"/>
      <c r="G50" s="8" t="s">
        <v>93</v>
      </c>
      <c r="H50" s="8">
        <v>807</v>
      </c>
      <c r="I50" s="8"/>
      <c r="J50" s="8" t="s">
        <v>334</v>
      </c>
      <c r="K50" s="8">
        <v>1</v>
      </c>
      <c r="L50"/>
      <c r="M50"/>
      <c r="N50"/>
      <c r="O50"/>
      <c r="P50"/>
      <c r="Q50"/>
      <c r="R50"/>
      <c r="S50"/>
      <c r="T50"/>
      <c r="U50"/>
      <c r="V50"/>
    </row>
    <row r="51" spans="1:22">
      <c r="A51" s="8" t="s">
        <v>100</v>
      </c>
      <c r="B51" s="8">
        <v>59</v>
      </c>
      <c r="C51" s="8"/>
      <c r="D51" s="8" t="s">
        <v>102</v>
      </c>
      <c r="E51" s="8">
        <v>105</v>
      </c>
      <c r="F51"/>
      <c r="G51" s="8" t="s">
        <v>94</v>
      </c>
      <c r="H51" s="8">
        <v>70052</v>
      </c>
      <c r="I51" s="8"/>
      <c r="J51" s="8" t="s">
        <v>93</v>
      </c>
      <c r="K51" s="8">
        <v>704</v>
      </c>
      <c r="L51"/>
      <c r="M51"/>
      <c r="N51"/>
      <c r="O51"/>
      <c r="P51"/>
      <c r="Q51"/>
      <c r="R51"/>
      <c r="S51"/>
      <c r="T51"/>
      <c r="U51"/>
      <c r="V51"/>
    </row>
    <row r="52" spans="1:22">
      <c r="A52" s="8" t="s">
        <v>101</v>
      </c>
      <c r="B52" s="8">
        <v>25</v>
      </c>
      <c r="C52" s="8"/>
      <c r="D52" s="8" t="s">
        <v>103</v>
      </c>
      <c r="E52" s="8">
        <v>15</v>
      </c>
      <c r="F52"/>
      <c r="G52" s="8" t="s">
        <v>95</v>
      </c>
      <c r="H52" s="8">
        <v>141</v>
      </c>
      <c r="I52" s="8"/>
      <c r="J52" s="8" t="s">
        <v>94</v>
      </c>
      <c r="K52" s="8">
        <v>67189</v>
      </c>
      <c r="L52"/>
      <c r="M52"/>
      <c r="N52"/>
      <c r="O52"/>
      <c r="P52"/>
      <c r="Q52"/>
      <c r="R52"/>
      <c r="S52"/>
      <c r="T52"/>
      <c r="U52"/>
      <c r="V52"/>
    </row>
    <row r="53" spans="1:22">
      <c r="A53" s="8" t="s">
        <v>102</v>
      </c>
      <c r="B53" s="8">
        <v>100</v>
      </c>
      <c r="C53" s="8"/>
      <c r="D53" s="8" t="s">
        <v>104</v>
      </c>
      <c r="E53" s="8">
        <v>3807</v>
      </c>
      <c r="F53"/>
      <c r="G53" s="8" t="s">
        <v>96</v>
      </c>
      <c r="H53" s="8">
        <v>142</v>
      </c>
      <c r="I53" s="8"/>
      <c r="J53" s="8" t="s">
        <v>95</v>
      </c>
      <c r="K53" s="8">
        <v>132</v>
      </c>
      <c r="L53"/>
      <c r="M53"/>
      <c r="N53"/>
      <c r="O53"/>
      <c r="P53"/>
      <c r="Q53"/>
      <c r="R53"/>
      <c r="S53"/>
      <c r="T53"/>
      <c r="U53"/>
      <c r="V53"/>
    </row>
    <row r="54" spans="1:22">
      <c r="A54" s="8" t="s">
        <v>103</v>
      </c>
      <c r="B54" s="8">
        <v>16</v>
      </c>
      <c r="C54" s="8"/>
      <c r="D54" s="8" t="s">
        <v>108</v>
      </c>
      <c r="E54" s="8">
        <v>3</v>
      </c>
      <c r="F54"/>
      <c r="G54" s="8" t="s">
        <v>97</v>
      </c>
      <c r="H54" s="8">
        <v>2</v>
      </c>
      <c r="I54" s="8"/>
      <c r="J54" s="8" t="s">
        <v>337</v>
      </c>
      <c r="K54" s="8">
        <v>3</v>
      </c>
      <c r="L54"/>
      <c r="M54"/>
      <c r="N54"/>
      <c r="O54"/>
      <c r="P54"/>
      <c r="Q54"/>
      <c r="R54"/>
      <c r="S54"/>
      <c r="T54"/>
      <c r="U54"/>
      <c r="V54"/>
    </row>
    <row r="55" spans="1:22">
      <c r="A55" s="8" t="s">
        <v>104</v>
      </c>
      <c r="B55" s="8">
        <v>3945</v>
      </c>
      <c r="C55" s="8"/>
      <c r="D55" s="8" t="s">
        <v>125</v>
      </c>
      <c r="E55" s="8">
        <v>174</v>
      </c>
      <c r="F55"/>
      <c r="G55" s="8" t="s">
        <v>98</v>
      </c>
      <c r="H55" s="8">
        <v>90</v>
      </c>
      <c r="I55" s="8"/>
      <c r="J55" s="8" t="s">
        <v>96</v>
      </c>
      <c r="K55" s="8">
        <v>108</v>
      </c>
      <c r="L55"/>
      <c r="M55"/>
      <c r="N55"/>
      <c r="O55"/>
      <c r="P55"/>
      <c r="Q55"/>
      <c r="R55"/>
      <c r="S55"/>
      <c r="T55"/>
      <c r="U55"/>
      <c r="V55"/>
    </row>
    <row r="56" spans="1:22">
      <c r="A56" s="8" t="s">
        <v>108</v>
      </c>
      <c r="B56" s="8">
        <v>1</v>
      </c>
      <c r="C56" s="8"/>
      <c r="D56" s="8"/>
      <c r="E56" s="8"/>
      <c r="F56"/>
      <c r="G56" s="8" t="s">
        <v>338</v>
      </c>
      <c r="H56" s="8">
        <v>1</v>
      </c>
      <c r="I56" s="8"/>
      <c r="J56" s="8" t="s">
        <v>97</v>
      </c>
      <c r="K56" s="8">
        <v>1</v>
      </c>
      <c r="L56"/>
      <c r="M56"/>
      <c r="N56"/>
      <c r="O56"/>
      <c r="P56"/>
      <c r="Q56"/>
      <c r="R56"/>
      <c r="S56"/>
      <c r="T56"/>
      <c r="U56"/>
      <c r="V56"/>
    </row>
    <row r="57" spans="1:22">
      <c r="A57" s="8" t="s">
        <v>125</v>
      </c>
      <c r="B57" s="8">
        <v>174</v>
      </c>
      <c r="C57" s="8"/>
      <c r="D57"/>
      <c r="E57"/>
      <c r="F57"/>
      <c r="G57" s="8" t="s">
        <v>99</v>
      </c>
      <c r="H57" s="8">
        <v>452</v>
      </c>
      <c r="I57" s="8"/>
      <c r="J57" s="8" t="s">
        <v>98</v>
      </c>
      <c r="K57" s="8">
        <v>73</v>
      </c>
      <c r="L57"/>
      <c r="M57"/>
      <c r="N57"/>
      <c r="O57"/>
      <c r="P57"/>
      <c r="Q57"/>
      <c r="R57"/>
      <c r="S57"/>
      <c r="T57"/>
      <c r="U57"/>
      <c r="V57"/>
    </row>
    <row r="58" spans="1:22">
      <c r="A58"/>
      <c r="B58"/>
      <c r="C58"/>
      <c r="D58"/>
      <c r="E58"/>
      <c r="F58"/>
      <c r="G58" s="8" t="s">
        <v>339</v>
      </c>
      <c r="H58" s="8">
        <v>10</v>
      </c>
      <c r="I58" s="8"/>
      <c r="J58" s="8" t="s">
        <v>99</v>
      </c>
      <c r="K58" s="8">
        <v>398</v>
      </c>
      <c r="L58"/>
      <c r="M58"/>
      <c r="N58"/>
      <c r="O58"/>
      <c r="P58"/>
      <c r="Q58"/>
      <c r="R58"/>
      <c r="S58"/>
      <c r="T58"/>
      <c r="U58"/>
      <c r="V58"/>
    </row>
    <row r="59" spans="1:22">
      <c r="A59"/>
      <c r="B59"/>
      <c r="C59"/>
      <c r="D59"/>
      <c r="E59"/>
      <c r="F59"/>
      <c r="G59" s="8" t="s">
        <v>100</v>
      </c>
      <c r="H59" s="8">
        <v>77</v>
      </c>
      <c r="I59" s="8"/>
      <c r="J59" s="8" t="s">
        <v>339</v>
      </c>
      <c r="K59" s="8">
        <v>7</v>
      </c>
      <c r="L59"/>
      <c r="M59"/>
      <c r="N59"/>
      <c r="O59"/>
      <c r="P59"/>
      <c r="Q59"/>
      <c r="R59"/>
      <c r="S59"/>
      <c r="T59"/>
      <c r="U59"/>
      <c r="V59"/>
    </row>
    <row r="60" spans="1:22">
      <c r="A60"/>
      <c r="B60"/>
      <c r="C60"/>
      <c r="D60"/>
      <c r="E60"/>
      <c r="F60"/>
      <c r="G60" s="8" t="s">
        <v>101</v>
      </c>
      <c r="H60" s="8">
        <v>38</v>
      </c>
      <c r="I60" s="8"/>
      <c r="J60" s="8" t="s">
        <v>100</v>
      </c>
      <c r="K60" s="8">
        <v>70</v>
      </c>
      <c r="L60"/>
      <c r="M60"/>
      <c r="N60"/>
      <c r="O60"/>
      <c r="P60"/>
      <c r="Q60"/>
      <c r="R60"/>
      <c r="S60"/>
      <c r="T60"/>
      <c r="U60"/>
      <c r="V60"/>
    </row>
    <row r="61" spans="1:22">
      <c r="A61"/>
      <c r="B61"/>
      <c r="C61"/>
      <c r="D61"/>
      <c r="E61"/>
      <c r="F61"/>
      <c r="G61" s="8" t="s">
        <v>102</v>
      </c>
      <c r="H61" s="8">
        <v>1045</v>
      </c>
      <c r="I61" s="8"/>
      <c r="J61" s="8" t="s">
        <v>101</v>
      </c>
      <c r="K61" s="8">
        <v>32</v>
      </c>
      <c r="L61"/>
      <c r="M61"/>
      <c r="N61"/>
      <c r="O61"/>
      <c r="P61"/>
      <c r="Q61"/>
      <c r="R61"/>
      <c r="S61"/>
      <c r="T61"/>
      <c r="U61"/>
      <c r="V61"/>
    </row>
    <row r="62" spans="1:22">
      <c r="A62"/>
      <c r="B62"/>
      <c r="C62"/>
      <c r="D62"/>
      <c r="E62"/>
      <c r="F62"/>
      <c r="G62" s="8" t="s">
        <v>103</v>
      </c>
      <c r="H62" s="8">
        <v>38</v>
      </c>
      <c r="I62" s="8"/>
      <c r="J62" s="8" t="s">
        <v>102</v>
      </c>
      <c r="K62" s="8">
        <v>1027</v>
      </c>
      <c r="L62"/>
      <c r="M62"/>
      <c r="N62"/>
      <c r="O62"/>
      <c r="P62"/>
      <c r="Q62"/>
      <c r="R62"/>
      <c r="S62"/>
      <c r="T62"/>
      <c r="U62"/>
      <c r="V62"/>
    </row>
    <row r="63" spans="1:22">
      <c r="A63"/>
      <c r="B63"/>
      <c r="C63"/>
      <c r="D63"/>
      <c r="E63"/>
      <c r="F63"/>
      <c r="G63" s="8" t="s">
        <v>104</v>
      </c>
      <c r="H63" s="8">
        <v>4113</v>
      </c>
      <c r="I63" s="8"/>
      <c r="J63" s="8" t="s">
        <v>103</v>
      </c>
      <c r="K63" s="8">
        <v>34</v>
      </c>
      <c r="L63"/>
      <c r="M63"/>
      <c r="N63"/>
      <c r="O63"/>
      <c r="P63"/>
      <c r="Q63"/>
      <c r="R63"/>
      <c r="S63"/>
      <c r="T63"/>
      <c r="U63"/>
      <c r="V63"/>
    </row>
    <row r="64" spans="1:22">
      <c r="A64"/>
      <c r="B64"/>
      <c r="C64"/>
      <c r="D64"/>
      <c r="E64"/>
      <c r="F64"/>
      <c r="G64" s="8" t="s">
        <v>340</v>
      </c>
      <c r="H64" s="8">
        <v>2</v>
      </c>
      <c r="I64" s="8"/>
      <c r="J64" s="8" t="s">
        <v>104</v>
      </c>
      <c r="K64" s="8">
        <v>3735</v>
      </c>
      <c r="L64"/>
      <c r="M64"/>
      <c r="N64"/>
      <c r="O64"/>
      <c r="P64"/>
      <c r="Q64"/>
      <c r="R64"/>
      <c r="S64"/>
      <c r="T64"/>
      <c r="U64"/>
      <c r="V64"/>
    </row>
    <row r="65" spans="1:22">
      <c r="A65"/>
      <c r="B65"/>
      <c r="C65"/>
      <c r="D65"/>
      <c r="E65"/>
      <c r="F65"/>
      <c r="G65" s="8" t="s">
        <v>125</v>
      </c>
      <c r="H65" s="8">
        <v>463</v>
      </c>
      <c r="I65" s="8"/>
      <c r="J65" s="8" t="s">
        <v>108</v>
      </c>
      <c r="K65" s="8">
        <v>1</v>
      </c>
      <c r="L65"/>
      <c r="M65"/>
      <c r="N65"/>
      <c r="O65"/>
      <c r="P65"/>
      <c r="Q65"/>
      <c r="R65"/>
      <c r="S65"/>
      <c r="T65"/>
      <c r="U65"/>
      <c r="V65"/>
    </row>
    <row r="66" spans="1:22">
      <c r="A66"/>
      <c r="B66"/>
      <c r="C66"/>
      <c r="D66"/>
      <c r="E66"/>
      <c r="F66"/>
      <c r="G66" s="8"/>
      <c r="H66" s="8"/>
      <c r="I66" s="8"/>
      <c r="J66" s="8" t="s">
        <v>340</v>
      </c>
      <c r="K66" s="8">
        <v>1</v>
      </c>
      <c r="L66"/>
      <c r="M66"/>
      <c r="N66"/>
      <c r="O66"/>
      <c r="P66"/>
      <c r="Q66"/>
      <c r="R66"/>
      <c r="S66"/>
      <c r="T66"/>
      <c r="U66"/>
      <c r="V66"/>
    </row>
    <row r="67" spans="1:22">
      <c r="A67"/>
      <c r="B67"/>
      <c r="C67"/>
      <c r="D67"/>
      <c r="E67"/>
      <c r="F67"/>
      <c r="G67"/>
      <c r="H67"/>
      <c r="I67" s="8"/>
      <c r="J67" s="8" t="s">
        <v>125</v>
      </c>
      <c r="K67" s="8">
        <v>457</v>
      </c>
      <c r="L67"/>
      <c r="M67"/>
      <c r="N67"/>
      <c r="O67"/>
      <c r="P67"/>
      <c r="Q67"/>
      <c r="R67"/>
      <c r="S67"/>
      <c r="T67"/>
      <c r="U67"/>
      <c r="V67"/>
    </row>
    <row r="68" spans="1:2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36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</sheetData>
  <mergeCells count="4">
    <mergeCell ref="M1:P1"/>
    <mergeCell ref="A1:E1"/>
    <mergeCell ref="G1:K1"/>
    <mergeCell ref="M4:P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zoomScale="93" zoomScaleNormal="93" workbookViewId="0">
      <selection activeCell="H28" sqref="H28"/>
    </sheetView>
  </sheetViews>
  <sheetFormatPr defaultRowHeight="14.25"/>
  <cols>
    <col min="1" max="1" width="22.1328125" customWidth="1"/>
    <col min="2" max="2" width="33" customWidth="1"/>
    <col min="3" max="3" width="16.59765625" customWidth="1"/>
    <col min="4" max="4" width="15.265625" customWidth="1"/>
    <col min="5" max="5" width="14.3984375" customWidth="1"/>
    <col min="6" max="6" width="12.73046875" customWidth="1"/>
    <col min="7" max="7" width="19.86328125" bestFit="1" customWidth="1"/>
    <col min="8" max="8" width="13.1328125" bestFit="1" customWidth="1"/>
    <col min="9" max="9" width="20.265625" bestFit="1" customWidth="1"/>
    <col min="10" max="10" width="14.59765625" bestFit="1" customWidth="1"/>
    <col min="12" max="12" width="12.1328125" customWidth="1"/>
    <col min="13" max="13" width="14.3984375" bestFit="1" customWidth="1"/>
    <col min="14" max="14" width="14.1328125" customWidth="1"/>
  </cols>
  <sheetData>
    <row r="1" spans="1:9" ht="16.899999999999999">
      <c r="A1" s="237" t="s">
        <v>289</v>
      </c>
      <c r="B1" s="237"/>
    </row>
    <row r="5" spans="1:9">
      <c r="B5" s="68" t="s">
        <v>256</v>
      </c>
      <c r="C5" s="70" t="s">
        <v>257</v>
      </c>
      <c r="D5" s="70" t="s">
        <v>258</v>
      </c>
      <c r="G5" s="68" t="s">
        <v>46</v>
      </c>
      <c r="H5" s="73" t="s">
        <v>257</v>
      </c>
      <c r="I5" s="73" t="s">
        <v>258</v>
      </c>
    </row>
    <row r="6" spans="1:9">
      <c r="B6" s="64" t="s">
        <v>110</v>
      </c>
      <c r="C6" s="86">
        <v>323</v>
      </c>
      <c r="D6" s="86">
        <v>364</v>
      </c>
      <c r="G6" s="64" t="s">
        <v>165</v>
      </c>
      <c r="H6" s="87">
        <v>3101</v>
      </c>
      <c r="I6" s="87">
        <v>3847</v>
      </c>
    </row>
    <row r="7" spans="1:9">
      <c r="B7" s="64" t="s">
        <v>111</v>
      </c>
      <c r="C7" s="86">
        <v>29535</v>
      </c>
      <c r="D7" s="86">
        <v>33438</v>
      </c>
      <c r="G7" s="64" t="s">
        <v>159</v>
      </c>
      <c r="H7" s="87">
        <v>1567</v>
      </c>
      <c r="I7" s="87">
        <v>2659</v>
      </c>
    </row>
    <row r="8" spans="1:9">
      <c r="B8" s="64" t="s">
        <v>112</v>
      </c>
      <c r="C8" s="86">
        <v>5524</v>
      </c>
      <c r="D8" s="86">
        <v>6526</v>
      </c>
      <c r="G8" s="64" t="s">
        <v>160</v>
      </c>
      <c r="H8" s="87">
        <v>7593</v>
      </c>
      <c r="I8" s="87">
        <v>8344</v>
      </c>
    </row>
    <row r="9" spans="1:9">
      <c r="B9" s="64" t="s">
        <v>153</v>
      </c>
      <c r="C9" s="86">
        <v>38217</v>
      </c>
      <c r="D9" s="86">
        <v>43359</v>
      </c>
      <c r="G9" s="64" t="s">
        <v>161</v>
      </c>
      <c r="H9" s="87">
        <v>21656</v>
      </c>
      <c r="I9" s="87">
        <v>24895</v>
      </c>
    </row>
    <row r="10" spans="1:9">
      <c r="B10" s="64" t="s">
        <v>113</v>
      </c>
      <c r="C10" s="86">
        <v>7383</v>
      </c>
      <c r="D10" s="86">
        <v>7785</v>
      </c>
      <c r="G10" s="64" t="s">
        <v>162</v>
      </c>
      <c r="H10" s="87">
        <v>15473</v>
      </c>
      <c r="I10" s="87">
        <v>17210</v>
      </c>
    </row>
    <row r="11" spans="1:9">
      <c r="B11" s="64" t="s">
        <v>114</v>
      </c>
      <c r="C11" s="86">
        <v>14451</v>
      </c>
      <c r="D11" s="86">
        <v>14801</v>
      </c>
      <c r="G11" s="64" t="s">
        <v>163</v>
      </c>
      <c r="H11" s="87">
        <v>11184</v>
      </c>
      <c r="I11" s="87">
        <v>12154</v>
      </c>
    </row>
    <row r="12" spans="1:9">
      <c r="B12" s="64" t="s">
        <v>115</v>
      </c>
      <c r="C12" s="86">
        <v>14360</v>
      </c>
      <c r="D12" s="86">
        <v>22712</v>
      </c>
      <c r="G12" s="64" t="s">
        <v>164</v>
      </c>
      <c r="H12" s="87">
        <v>14785</v>
      </c>
      <c r="I12" s="87">
        <v>17330</v>
      </c>
    </row>
    <row r="13" spans="1:9">
      <c r="B13" s="71" t="s">
        <v>191</v>
      </c>
      <c r="C13" s="72">
        <f>SUM(C6:C12)</f>
        <v>109793</v>
      </c>
      <c r="D13" s="72">
        <f>SUM(D6:D12)</f>
        <v>128985</v>
      </c>
      <c r="G13" s="64" t="s">
        <v>48</v>
      </c>
      <c r="H13" s="87">
        <v>10571</v>
      </c>
      <c r="I13" s="87">
        <v>14203</v>
      </c>
    </row>
    <row r="14" spans="1:9">
      <c r="G14" s="64" t="s">
        <v>131</v>
      </c>
      <c r="H14" s="87">
        <v>23863</v>
      </c>
      <c r="I14" s="87">
        <v>28343</v>
      </c>
    </row>
    <row r="15" spans="1:9">
      <c r="G15" s="71" t="s">
        <v>191</v>
      </c>
      <c r="H15" s="74">
        <f>SUM(H6:H14)</f>
        <v>109793</v>
      </c>
      <c r="I15" s="74">
        <f>SUM(I6:I14)</f>
        <v>128985</v>
      </c>
    </row>
    <row r="19" spans="2:4">
      <c r="B19" s="65" t="s">
        <v>259</v>
      </c>
      <c r="C19" s="70" t="s">
        <v>257</v>
      </c>
      <c r="D19" s="70" t="s">
        <v>258</v>
      </c>
    </row>
    <row r="20" spans="2:4">
      <c r="B20" s="75" t="s">
        <v>42</v>
      </c>
      <c r="C20" s="86">
        <v>35663</v>
      </c>
      <c r="D20" s="86">
        <v>47875</v>
      </c>
    </row>
    <row r="21" spans="2:4">
      <c r="B21" s="75" t="s">
        <v>43</v>
      </c>
      <c r="C21" s="86">
        <v>1130</v>
      </c>
      <c r="D21" s="86">
        <v>1299</v>
      </c>
    </row>
    <row r="22" spans="2:4">
      <c r="B22" s="75" t="s">
        <v>44</v>
      </c>
      <c r="C22" s="86">
        <v>11228</v>
      </c>
      <c r="D22" s="86">
        <v>14770</v>
      </c>
    </row>
    <row r="23" spans="2:4">
      <c r="B23" s="75" t="s">
        <v>45</v>
      </c>
      <c r="C23" s="86">
        <v>61772</v>
      </c>
      <c r="D23" s="86">
        <v>65041</v>
      </c>
    </row>
    <row r="24" spans="2:4">
      <c r="B24" s="76" t="s">
        <v>191</v>
      </c>
      <c r="C24" s="72">
        <f>SUM(C20:C23)</f>
        <v>109793</v>
      </c>
      <c r="D24" s="72">
        <f>SUM(D20:D23)</f>
        <v>128985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9B546-E26A-4CD4-A26A-5EAD1AC79B06}">
  <dimension ref="A2:F83"/>
  <sheetViews>
    <sheetView topLeftCell="A79" workbookViewId="0">
      <selection activeCell="F28" sqref="F28"/>
    </sheetView>
  </sheetViews>
  <sheetFormatPr defaultRowHeight="14.25"/>
  <cols>
    <col min="1" max="1" width="17.265625" customWidth="1"/>
    <col min="2" max="2" width="21.265625" customWidth="1"/>
    <col min="3" max="3" width="12.1328125" customWidth="1"/>
    <col min="4" max="4" width="16.86328125" customWidth="1"/>
    <col min="5" max="5" width="23.265625" customWidth="1"/>
    <col min="6" max="6" width="28.59765625" customWidth="1"/>
  </cols>
  <sheetData>
    <row r="2" spans="1:6" ht="15.75">
      <c r="A2" s="238" t="s">
        <v>361</v>
      </c>
      <c r="B2" s="238"/>
      <c r="C2" s="238"/>
      <c r="D2" s="238"/>
      <c r="E2" s="238"/>
      <c r="F2" s="238"/>
    </row>
    <row r="3" spans="1:6" ht="30.75" customHeight="1">
      <c r="A3" s="165" t="s">
        <v>345</v>
      </c>
      <c r="B3" s="166" t="s">
        <v>346</v>
      </c>
      <c r="C3" s="166" t="s">
        <v>347</v>
      </c>
      <c r="D3" s="166" t="s">
        <v>348</v>
      </c>
      <c r="E3" s="166" t="s">
        <v>382</v>
      </c>
      <c r="F3" s="166" t="s">
        <v>381</v>
      </c>
    </row>
    <row r="4" spans="1:6">
      <c r="A4" s="150" t="s">
        <v>83</v>
      </c>
      <c r="B4" s="151">
        <v>134</v>
      </c>
      <c r="C4" s="151">
        <v>131</v>
      </c>
      <c r="D4" s="151">
        <v>3</v>
      </c>
      <c r="E4" s="151">
        <v>580</v>
      </c>
      <c r="F4" s="151">
        <v>145.80000000000001</v>
      </c>
    </row>
    <row r="5" spans="1:6">
      <c r="A5" s="150" t="s">
        <v>349</v>
      </c>
      <c r="B5" s="151">
        <v>481</v>
      </c>
      <c r="C5" s="151">
        <v>478</v>
      </c>
      <c r="D5" s="151">
        <v>3</v>
      </c>
      <c r="E5" s="151">
        <v>358</v>
      </c>
      <c r="F5" s="151">
        <v>31.2</v>
      </c>
    </row>
    <row r="6" spans="1:6">
      <c r="A6" s="150" t="s">
        <v>91</v>
      </c>
      <c r="B6" s="152">
        <v>2188</v>
      </c>
      <c r="C6" s="152">
        <v>2168</v>
      </c>
      <c r="D6" s="151">
        <v>20</v>
      </c>
      <c r="E6" s="151">
        <v>959.9</v>
      </c>
      <c r="F6" s="151">
        <v>99.3</v>
      </c>
    </row>
    <row r="7" spans="1:6">
      <c r="A7" s="150" t="s">
        <v>94</v>
      </c>
      <c r="B7" s="152">
        <v>14552</v>
      </c>
      <c r="C7" s="152">
        <v>14507</v>
      </c>
      <c r="D7" s="151">
        <v>45</v>
      </c>
      <c r="E7" s="151">
        <v>631.29999999999995</v>
      </c>
      <c r="F7" s="151">
        <v>38.6</v>
      </c>
    </row>
    <row r="8" spans="1:6">
      <c r="A8" s="150" t="s">
        <v>104</v>
      </c>
      <c r="B8" s="152">
        <v>2924</v>
      </c>
      <c r="C8" s="152">
        <v>2873</v>
      </c>
      <c r="D8" s="151">
        <v>51</v>
      </c>
      <c r="E8" s="151">
        <v>628.20000000000005</v>
      </c>
      <c r="F8" s="151">
        <v>83</v>
      </c>
    </row>
    <row r="9" spans="1:6">
      <c r="A9" s="135" t="s">
        <v>365</v>
      </c>
    </row>
    <row r="10" spans="1:6">
      <c r="A10" s="149"/>
    </row>
    <row r="11" spans="1:6" ht="15.75">
      <c r="A11" s="239" t="s">
        <v>364</v>
      </c>
      <c r="B11" s="239"/>
    </row>
    <row r="12" spans="1:6">
      <c r="A12" s="167" t="s">
        <v>345</v>
      </c>
      <c r="B12" s="159" t="s">
        <v>57</v>
      </c>
    </row>
    <row r="13" spans="1:6">
      <c r="A13" s="153" t="s">
        <v>401</v>
      </c>
      <c r="B13" s="8">
        <v>2</v>
      </c>
    </row>
    <row r="14" spans="1:6">
      <c r="A14" s="153" t="s">
        <v>67</v>
      </c>
      <c r="B14" s="8">
        <v>224</v>
      </c>
    </row>
    <row r="15" spans="1:6">
      <c r="A15" s="153" t="s">
        <v>69</v>
      </c>
      <c r="B15" s="8">
        <v>279</v>
      </c>
    </row>
    <row r="16" spans="1:6">
      <c r="A16" s="153" t="s">
        <v>106</v>
      </c>
      <c r="B16" s="8">
        <v>8</v>
      </c>
    </row>
    <row r="17" spans="1:2">
      <c r="A17" s="153" t="s">
        <v>402</v>
      </c>
      <c r="B17" s="8">
        <v>1</v>
      </c>
    </row>
    <row r="18" spans="1:2">
      <c r="A18" s="153" t="s">
        <v>70</v>
      </c>
      <c r="B18" s="8">
        <v>3</v>
      </c>
    </row>
    <row r="19" spans="1:2">
      <c r="A19" s="153" t="s">
        <v>403</v>
      </c>
      <c r="B19" s="8">
        <v>12</v>
      </c>
    </row>
    <row r="20" spans="1:2">
      <c r="A20" s="153" t="s">
        <v>71</v>
      </c>
      <c r="B20" s="8">
        <v>3</v>
      </c>
    </row>
    <row r="21" spans="1:2">
      <c r="A21" s="153" t="s">
        <v>72</v>
      </c>
      <c r="B21" s="8">
        <v>69</v>
      </c>
    </row>
    <row r="22" spans="1:2">
      <c r="A22" s="153" t="s">
        <v>404</v>
      </c>
      <c r="B22" s="8">
        <v>85</v>
      </c>
    </row>
    <row r="23" spans="1:2">
      <c r="A23" s="153" t="s">
        <v>405</v>
      </c>
      <c r="B23" s="8">
        <v>197</v>
      </c>
    </row>
    <row r="24" spans="1:2">
      <c r="A24" s="153" t="s">
        <v>325</v>
      </c>
      <c r="B24" s="8">
        <v>1</v>
      </c>
    </row>
    <row r="25" spans="1:2">
      <c r="A25" s="153" t="s">
        <v>406</v>
      </c>
      <c r="B25" s="8">
        <v>1</v>
      </c>
    </row>
    <row r="26" spans="1:2">
      <c r="A26" s="153" t="s">
        <v>407</v>
      </c>
      <c r="B26" s="8">
        <v>24</v>
      </c>
    </row>
    <row r="27" spans="1:2">
      <c r="A27" s="153" t="s">
        <v>408</v>
      </c>
      <c r="B27" s="8">
        <v>2</v>
      </c>
    </row>
    <row r="28" spans="1:2">
      <c r="A28" s="153" t="s">
        <v>154</v>
      </c>
      <c r="B28" s="8">
        <v>48</v>
      </c>
    </row>
    <row r="29" spans="1:2">
      <c r="A29" s="153" t="s">
        <v>76</v>
      </c>
      <c r="B29" s="8">
        <v>155</v>
      </c>
    </row>
    <row r="30" spans="1:2">
      <c r="A30" s="153" t="s">
        <v>409</v>
      </c>
      <c r="B30" s="8">
        <v>2</v>
      </c>
    </row>
    <row r="31" spans="1:2">
      <c r="A31" s="153" t="s">
        <v>77</v>
      </c>
      <c r="B31" s="8">
        <v>65</v>
      </c>
    </row>
    <row r="32" spans="1:2">
      <c r="A32" s="153" t="s">
        <v>410</v>
      </c>
      <c r="B32" s="8">
        <v>1</v>
      </c>
    </row>
    <row r="33" spans="1:2">
      <c r="A33" s="153" t="s">
        <v>411</v>
      </c>
      <c r="B33" s="8">
        <v>10</v>
      </c>
    </row>
    <row r="34" spans="1:2">
      <c r="A34" s="153" t="s">
        <v>412</v>
      </c>
      <c r="B34" s="8">
        <v>11</v>
      </c>
    </row>
    <row r="35" spans="1:2">
      <c r="A35" s="153" t="s">
        <v>79</v>
      </c>
      <c r="B35" s="8">
        <v>19</v>
      </c>
    </row>
    <row r="36" spans="1:2">
      <c r="A36" s="153" t="s">
        <v>80</v>
      </c>
      <c r="B36" s="8">
        <v>3</v>
      </c>
    </row>
    <row r="37" spans="1:2">
      <c r="A37" s="153" t="s">
        <v>81</v>
      </c>
      <c r="B37" s="8">
        <v>7</v>
      </c>
    </row>
    <row r="38" spans="1:2">
      <c r="A38" s="153" t="s">
        <v>329</v>
      </c>
      <c r="B38" s="8">
        <v>2</v>
      </c>
    </row>
    <row r="39" spans="1:2">
      <c r="A39" s="153" t="s">
        <v>82</v>
      </c>
      <c r="B39" s="8">
        <v>39</v>
      </c>
    </row>
    <row r="40" spans="1:2">
      <c r="A40" s="153" t="s">
        <v>413</v>
      </c>
      <c r="B40" s="8">
        <v>38</v>
      </c>
    </row>
    <row r="41" spans="1:2">
      <c r="A41" s="153" t="s">
        <v>414</v>
      </c>
      <c r="B41" s="8">
        <v>1</v>
      </c>
    </row>
    <row r="42" spans="1:2">
      <c r="A42" s="153" t="s">
        <v>302</v>
      </c>
      <c r="B42" s="8">
        <v>1</v>
      </c>
    </row>
    <row r="43" spans="1:2">
      <c r="A43" s="153" t="s">
        <v>415</v>
      </c>
      <c r="B43" s="8">
        <v>6</v>
      </c>
    </row>
    <row r="44" spans="1:2">
      <c r="A44" s="153" t="s">
        <v>83</v>
      </c>
      <c r="B44" s="8">
        <v>255</v>
      </c>
    </row>
    <row r="45" spans="1:2">
      <c r="A45" s="153" t="s">
        <v>84</v>
      </c>
      <c r="B45" s="8">
        <v>25</v>
      </c>
    </row>
    <row r="46" spans="1:2">
      <c r="A46" s="153" t="s">
        <v>416</v>
      </c>
      <c r="B46" s="8">
        <v>5</v>
      </c>
    </row>
    <row r="47" spans="1:2">
      <c r="A47" s="153" t="s">
        <v>417</v>
      </c>
      <c r="B47" s="8">
        <v>1</v>
      </c>
    </row>
    <row r="48" spans="1:2">
      <c r="A48" s="153" t="s">
        <v>418</v>
      </c>
      <c r="B48" s="8">
        <v>2</v>
      </c>
    </row>
    <row r="49" spans="1:2">
      <c r="A49" s="153" t="s">
        <v>349</v>
      </c>
      <c r="B49" s="8">
        <v>476</v>
      </c>
    </row>
    <row r="50" spans="1:2">
      <c r="A50" s="153" t="s">
        <v>419</v>
      </c>
      <c r="B50" s="8">
        <v>2</v>
      </c>
    </row>
    <row r="51" spans="1:2">
      <c r="A51" s="153" t="s">
        <v>420</v>
      </c>
      <c r="B51" s="8">
        <v>27</v>
      </c>
    </row>
    <row r="52" spans="1:2">
      <c r="A52" s="153" t="s">
        <v>304</v>
      </c>
      <c r="B52" s="8">
        <v>2</v>
      </c>
    </row>
    <row r="53" spans="1:2">
      <c r="A53" s="153" t="s">
        <v>421</v>
      </c>
      <c r="B53" s="8">
        <v>1</v>
      </c>
    </row>
    <row r="54" spans="1:2">
      <c r="A54" s="153" t="s">
        <v>422</v>
      </c>
      <c r="B54" s="8">
        <v>22</v>
      </c>
    </row>
    <row r="55" spans="1:2">
      <c r="A55" s="153" t="s">
        <v>423</v>
      </c>
      <c r="B55" s="8">
        <v>37</v>
      </c>
    </row>
    <row r="56" spans="1:2">
      <c r="A56" s="153" t="s">
        <v>424</v>
      </c>
      <c r="B56" s="8">
        <v>2</v>
      </c>
    </row>
    <row r="57" spans="1:2">
      <c r="A57" s="153" t="s">
        <v>85</v>
      </c>
      <c r="B57" s="8">
        <v>19</v>
      </c>
    </row>
    <row r="58" spans="1:2">
      <c r="A58" s="153" t="s">
        <v>155</v>
      </c>
      <c r="B58" s="8">
        <v>7</v>
      </c>
    </row>
    <row r="59" spans="1:2">
      <c r="A59" s="153" t="s">
        <v>88</v>
      </c>
      <c r="B59" s="8">
        <v>31</v>
      </c>
    </row>
    <row r="60" spans="1:2">
      <c r="A60" s="153" t="s">
        <v>362</v>
      </c>
      <c r="B60" s="8">
        <v>3</v>
      </c>
    </row>
    <row r="61" spans="1:2">
      <c r="A61" s="153" t="s">
        <v>89</v>
      </c>
      <c r="B61" s="8">
        <v>216</v>
      </c>
    </row>
    <row r="62" spans="1:2">
      <c r="A62" s="153" t="s">
        <v>425</v>
      </c>
      <c r="B62" s="8">
        <v>11</v>
      </c>
    </row>
    <row r="63" spans="1:2">
      <c r="A63" s="153" t="s">
        <v>91</v>
      </c>
      <c r="B63" s="8">
        <v>212</v>
      </c>
    </row>
    <row r="64" spans="1:2">
      <c r="A64" s="153" t="s">
        <v>92</v>
      </c>
      <c r="B64" s="8">
        <v>7</v>
      </c>
    </row>
    <row r="65" spans="1:2">
      <c r="A65" s="153" t="s">
        <v>426</v>
      </c>
      <c r="B65" s="8">
        <v>1</v>
      </c>
    </row>
    <row r="66" spans="1:2">
      <c r="A66" s="153" t="s">
        <v>93</v>
      </c>
      <c r="B66" s="8">
        <v>162</v>
      </c>
    </row>
    <row r="67" spans="1:2">
      <c r="A67" s="153" t="s">
        <v>427</v>
      </c>
      <c r="B67" s="8">
        <v>6</v>
      </c>
    </row>
    <row r="68" spans="1:2">
      <c r="A68" s="153" t="s">
        <v>94</v>
      </c>
      <c r="B68" s="8">
        <v>520</v>
      </c>
    </row>
    <row r="69" spans="1:2">
      <c r="A69" s="153" t="s">
        <v>428</v>
      </c>
      <c r="B69" s="8">
        <v>2</v>
      </c>
    </row>
    <row r="70" spans="1:2">
      <c r="A70" s="153" t="s">
        <v>95</v>
      </c>
      <c r="B70" s="8">
        <v>37</v>
      </c>
    </row>
    <row r="71" spans="1:2">
      <c r="A71" s="153" t="s">
        <v>96</v>
      </c>
      <c r="B71" s="8">
        <v>123</v>
      </c>
    </row>
    <row r="72" spans="1:2">
      <c r="A72" s="153" t="s">
        <v>429</v>
      </c>
      <c r="B72" s="8">
        <v>3</v>
      </c>
    </row>
    <row r="73" spans="1:2">
      <c r="A73" s="153" t="s">
        <v>98</v>
      </c>
      <c r="B73" s="8">
        <v>19</v>
      </c>
    </row>
    <row r="74" spans="1:2">
      <c r="A74" s="153" t="s">
        <v>338</v>
      </c>
      <c r="B74" s="8">
        <v>2</v>
      </c>
    </row>
    <row r="75" spans="1:2">
      <c r="A75" s="153" t="s">
        <v>430</v>
      </c>
      <c r="B75" s="8">
        <v>141</v>
      </c>
    </row>
    <row r="76" spans="1:2">
      <c r="A76" s="153" t="s">
        <v>431</v>
      </c>
      <c r="B76" s="8">
        <v>5</v>
      </c>
    </row>
    <row r="77" spans="1:2">
      <c r="A77" s="153" t="s">
        <v>101</v>
      </c>
      <c r="B77" s="8">
        <v>34</v>
      </c>
    </row>
    <row r="78" spans="1:2">
      <c r="A78" s="153" t="s">
        <v>102</v>
      </c>
      <c r="B78" s="8">
        <v>29</v>
      </c>
    </row>
    <row r="79" spans="1:2">
      <c r="A79" s="153" t="s">
        <v>103</v>
      </c>
      <c r="B79" s="8">
        <v>9</v>
      </c>
    </row>
    <row r="80" spans="1:2">
      <c r="A80" s="153" t="s">
        <v>104</v>
      </c>
      <c r="B80" s="8">
        <v>519</v>
      </c>
    </row>
    <row r="81" spans="1:5" ht="10.5" customHeight="1">
      <c r="A81" s="240" t="s">
        <v>366</v>
      </c>
      <c r="B81" s="240"/>
      <c r="C81" s="240"/>
      <c r="D81" s="240"/>
      <c r="E81" s="240"/>
    </row>
    <row r="82" spans="1:5">
      <c r="A82" s="240"/>
      <c r="B82" s="240"/>
      <c r="C82" s="240"/>
      <c r="D82" s="240"/>
      <c r="E82" s="240"/>
    </row>
    <row r="83" spans="1:5">
      <c r="A83" s="240"/>
      <c r="B83" s="240"/>
      <c r="C83" s="240"/>
      <c r="D83" s="240"/>
      <c r="E83" s="240"/>
    </row>
  </sheetData>
  <mergeCells count="3">
    <mergeCell ref="A2:F2"/>
    <mergeCell ref="A11:B11"/>
    <mergeCell ref="A81:E83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48"/>
  <sheetViews>
    <sheetView workbookViewId="0">
      <selection activeCell="B47" sqref="B47"/>
    </sheetView>
  </sheetViews>
  <sheetFormatPr defaultColWidth="9" defaultRowHeight="14.25"/>
  <cols>
    <col min="1" max="1" width="20" style="1" customWidth="1"/>
    <col min="2" max="2" width="15" style="1" bestFit="1" customWidth="1"/>
    <col min="3" max="3" width="14" style="1" bestFit="1" customWidth="1"/>
    <col min="4" max="4" width="15" style="1" bestFit="1" customWidth="1"/>
    <col min="5" max="5" width="14" style="1" bestFit="1" customWidth="1"/>
    <col min="6" max="6" width="15" style="1" bestFit="1" customWidth="1"/>
    <col min="7" max="7" width="14" style="1" bestFit="1" customWidth="1"/>
    <col min="8" max="8" width="15" style="1" bestFit="1" customWidth="1"/>
    <col min="9" max="9" width="14" style="1" bestFit="1" customWidth="1"/>
    <col min="10" max="10" width="15" style="1" bestFit="1" customWidth="1"/>
    <col min="11" max="11" width="14" style="1" bestFit="1" customWidth="1"/>
    <col min="12" max="12" width="15" style="1" bestFit="1" customWidth="1"/>
    <col min="13" max="13" width="14" style="1" bestFit="1" customWidth="1"/>
    <col min="14" max="14" width="15" style="1" bestFit="1" customWidth="1"/>
    <col min="15" max="15" width="14" style="1" bestFit="1" customWidth="1"/>
    <col min="16" max="16" width="15" style="1" bestFit="1" customWidth="1"/>
    <col min="17" max="17" width="14" style="1" bestFit="1" customWidth="1"/>
    <col min="18" max="18" width="15" style="1" bestFit="1" customWidth="1"/>
    <col min="19" max="19" width="14" style="1" bestFit="1" customWidth="1"/>
    <col min="20" max="20" width="15" style="1" bestFit="1" customWidth="1"/>
    <col min="21" max="21" width="14" style="1" bestFit="1" customWidth="1"/>
    <col min="22" max="22" width="15" style="1" bestFit="1" customWidth="1"/>
    <col min="23" max="23" width="14" style="1" bestFit="1" customWidth="1"/>
    <col min="24" max="24" width="15" style="1" bestFit="1" customWidth="1"/>
    <col min="25" max="25" width="14" style="1" bestFit="1" customWidth="1"/>
    <col min="26" max="26" width="19.73046875" style="1" bestFit="1" customWidth="1"/>
    <col min="27" max="27" width="19" style="1" bestFit="1" customWidth="1"/>
    <col min="28" max="28" width="10.265625" style="1" bestFit="1" customWidth="1"/>
    <col min="29" max="29" width="15" style="1" bestFit="1" customWidth="1"/>
    <col min="30" max="30" width="14" style="1" bestFit="1" customWidth="1"/>
    <col min="31" max="31" width="10.265625" style="1" bestFit="1" customWidth="1"/>
    <col min="32" max="32" width="15" style="1" bestFit="1" customWidth="1"/>
    <col min="33" max="33" width="14" style="1" bestFit="1" customWidth="1"/>
    <col min="34" max="34" width="10.265625" style="1" bestFit="1" customWidth="1"/>
    <col min="35" max="35" width="15" style="1" bestFit="1" customWidth="1"/>
    <col min="36" max="36" width="14" style="1" bestFit="1" customWidth="1"/>
    <col min="37" max="37" width="10.265625" style="1" bestFit="1" customWidth="1"/>
    <col min="38" max="38" width="19.73046875" style="1" bestFit="1" customWidth="1"/>
    <col min="39" max="39" width="19" style="1" bestFit="1" customWidth="1"/>
    <col min="40" max="40" width="15.1328125" style="1" bestFit="1" customWidth="1"/>
    <col min="41" max="48" width="15.265625" style="1" bestFit="1" customWidth="1"/>
    <col min="49" max="49" width="19.73046875" style="1" bestFit="1" customWidth="1"/>
    <col min="50" max="50" width="19" style="1" bestFit="1" customWidth="1"/>
    <col min="51" max="52" width="15.1328125" style="1" bestFit="1" customWidth="1"/>
    <col min="53" max="16384" width="9" style="1"/>
  </cols>
  <sheetData>
    <row r="2" spans="1:13" ht="16.899999999999999">
      <c r="A2" s="5" t="s">
        <v>35</v>
      </c>
      <c r="B2" s="6" t="s">
        <v>134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6.899999999999999">
      <c r="A3" s="5" t="s">
        <v>36</v>
      </c>
      <c r="B3" s="19" t="s">
        <v>255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.75">
      <c r="A4" s="21" t="s">
        <v>39</v>
      </c>
      <c r="B4" s="24">
        <v>43160</v>
      </c>
      <c r="C4" s="24">
        <v>43191</v>
      </c>
      <c r="D4" s="24">
        <v>43221</v>
      </c>
      <c r="E4" s="24">
        <v>43252</v>
      </c>
      <c r="F4" s="24">
        <v>43282</v>
      </c>
      <c r="G4" s="24">
        <v>43313</v>
      </c>
      <c r="H4" s="24">
        <v>43344</v>
      </c>
      <c r="I4" s="24">
        <v>43374</v>
      </c>
      <c r="J4" s="24">
        <v>43405</v>
      </c>
      <c r="K4" s="24">
        <v>43435</v>
      </c>
      <c r="L4" s="24">
        <v>43466</v>
      </c>
      <c r="M4" s="24">
        <v>43497</v>
      </c>
    </row>
    <row r="5" spans="1:13" ht="15.75">
      <c r="A5" s="22" t="s">
        <v>135</v>
      </c>
      <c r="B5" s="18">
        <v>1697</v>
      </c>
      <c r="C5" s="18">
        <v>1837</v>
      </c>
      <c r="D5" s="18">
        <v>1790</v>
      </c>
      <c r="E5" s="18">
        <v>1437</v>
      </c>
      <c r="F5" s="18">
        <v>1266</v>
      </c>
      <c r="G5" s="31">
        <v>1239</v>
      </c>
      <c r="H5" s="18">
        <v>1277</v>
      </c>
      <c r="I5" s="18">
        <v>1468</v>
      </c>
      <c r="J5" s="18">
        <v>3469</v>
      </c>
      <c r="K5" s="18">
        <v>5232</v>
      </c>
      <c r="L5" s="18">
        <v>3463</v>
      </c>
      <c r="M5" s="18">
        <v>1752</v>
      </c>
    </row>
    <row r="6" spans="1:13" ht="15.75">
      <c r="A6" s="22" t="s">
        <v>136</v>
      </c>
      <c r="B6" s="18">
        <v>271</v>
      </c>
      <c r="C6" s="18">
        <v>885</v>
      </c>
      <c r="D6" s="18">
        <v>814</v>
      </c>
      <c r="E6" s="18">
        <v>892</v>
      </c>
      <c r="F6" s="18">
        <v>560</v>
      </c>
      <c r="G6" s="31">
        <v>522</v>
      </c>
      <c r="H6" s="18">
        <v>648</v>
      </c>
      <c r="I6" s="18">
        <v>524</v>
      </c>
      <c r="J6" s="18">
        <v>436</v>
      </c>
      <c r="K6" s="18">
        <v>696</v>
      </c>
      <c r="L6" s="18">
        <v>2887</v>
      </c>
      <c r="M6" s="18">
        <v>1018</v>
      </c>
    </row>
    <row r="8" spans="1:13" ht="15.75">
      <c r="A8" s="26" t="s">
        <v>39</v>
      </c>
      <c r="B8" s="27">
        <v>43160</v>
      </c>
      <c r="C8" s="27">
        <v>43191</v>
      </c>
      <c r="D8" s="27">
        <v>43221</v>
      </c>
      <c r="E8" s="27">
        <v>43252</v>
      </c>
      <c r="F8" s="27">
        <v>43282</v>
      </c>
      <c r="G8" s="27">
        <v>43313</v>
      </c>
      <c r="H8" s="27">
        <v>43344</v>
      </c>
      <c r="I8" s="27">
        <v>43374</v>
      </c>
      <c r="J8" s="27">
        <v>43405</v>
      </c>
      <c r="K8" s="27">
        <v>43435</v>
      </c>
      <c r="L8" s="27">
        <v>43466</v>
      </c>
      <c r="M8" s="27">
        <v>43497</v>
      </c>
    </row>
    <row r="9" spans="1:13" ht="15.75">
      <c r="A9" s="22" t="s">
        <v>38</v>
      </c>
      <c r="B9" s="18">
        <v>208182</v>
      </c>
      <c r="C9" s="28">
        <v>204505</v>
      </c>
      <c r="D9" s="28">
        <v>201410</v>
      </c>
      <c r="E9" s="28">
        <v>199110</v>
      </c>
      <c r="F9" s="28">
        <v>196733</v>
      </c>
      <c r="G9" s="28">
        <v>194573</v>
      </c>
      <c r="H9" s="30">
        <v>192241</v>
      </c>
      <c r="I9" s="18">
        <v>189591</v>
      </c>
      <c r="J9" s="18">
        <v>185835</v>
      </c>
      <c r="K9" s="18">
        <v>178215</v>
      </c>
      <c r="L9" s="18">
        <v>198821</v>
      </c>
      <c r="M9" s="18">
        <v>196328</v>
      </c>
    </row>
    <row r="10" spans="1:13" ht="15.75">
      <c r="A10" s="22" t="s">
        <v>137</v>
      </c>
      <c r="B10" s="18">
        <v>1369042</v>
      </c>
      <c r="C10" s="18">
        <v>1378114</v>
      </c>
      <c r="D10" s="18">
        <v>1393970</v>
      </c>
      <c r="E10" s="18">
        <v>1380841</v>
      </c>
      <c r="F10" s="18">
        <v>1395766</v>
      </c>
      <c r="G10" s="18">
        <v>1409651</v>
      </c>
      <c r="H10" s="30">
        <v>1421541</v>
      </c>
      <c r="I10" s="18">
        <v>1436941</v>
      </c>
      <c r="J10" s="18">
        <v>1457584</v>
      </c>
      <c r="K10" s="18">
        <v>1477503</v>
      </c>
      <c r="L10" s="18">
        <v>1484318</v>
      </c>
      <c r="M10" s="18">
        <v>1486554</v>
      </c>
    </row>
    <row r="12" spans="1:13" ht="15.75">
      <c r="A12" s="26" t="s">
        <v>39</v>
      </c>
      <c r="B12" s="27">
        <v>43160</v>
      </c>
      <c r="C12" s="27">
        <v>43191</v>
      </c>
      <c r="D12" s="27">
        <v>43221</v>
      </c>
      <c r="E12" s="27">
        <v>43252</v>
      </c>
      <c r="F12" s="27">
        <v>43282</v>
      </c>
      <c r="G12" s="27">
        <v>43313</v>
      </c>
      <c r="H12" s="27">
        <v>43344</v>
      </c>
      <c r="I12" s="27">
        <v>43374</v>
      </c>
      <c r="J12" s="27">
        <v>43405</v>
      </c>
      <c r="K12" s="27">
        <v>43435</v>
      </c>
      <c r="L12" s="27">
        <v>43466</v>
      </c>
      <c r="M12" s="27">
        <v>43497</v>
      </c>
    </row>
    <row r="13" spans="1:13" ht="15.75">
      <c r="A13" s="22" t="s">
        <v>138</v>
      </c>
      <c r="B13" s="23">
        <f t="shared" ref="B13:L13" si="0">B5/B9</f>
        <v>8.1515212650469307E-3</v>
      </c>
      <c r="C13" s="23">
        <f t="shared" si="0"/>
        <v>8.9826654605021875E-3</v>
      </c>
      <c r="D13" s="23">
        <f t="shared" si="0"/>
        <v>8.8873442232262553E-3</v>
      </c>
      <c r="E13" s="23">
        <f t="shared" si="0"/>
        <v>7.2171161669428961E-3</v>
      </c>
      <c r="F13" s="23">
        <f t="shared" si="0"/>
        <v>6.4351176467598217E-3</v>
      </c>
      <c r="G13" s="23">
        <f t="shared" si="0"/>
        <v>6.367789981138185E-3</v>
      </c>
      <c r="H13" s="23">
        <f t="shared" si="0"/>
        <v>6.6427036896395666E-3</v>
      </c>
      <c r="I13" s="23">
        <f t="shared" si="0"/>
        <v>7.7429835804442198E-3</v>
      </c>
      <c r="J13" s="23">
        <f t="shared" si="0"/>
        <v>1.8667097156079317E-2</v>
      </c>
      <c r="K13" s="23">
        <f t="shared" si="0"/>
        <v>2.9357798165137616E-2</v>
      </c>
      <c r="L13" s="23">
        <f t="shared" si="0"/>
        <v>1.7417677207136068E-2</v>
      </c>
      <c r="M13" s="23">
        <f>M5/M9</f>
        <v>8.9238417342406579E-3</v>
      </c>
    </row>
    <row r="14" spans="1:13" ht="15.75">
      <c r="A14" s="22" t="s">
        <v>136</v>
      </c>
      <c r="B14" s="23">
        <f t="shared" ref="B14:L14" si="1">B6/B10</f>
        <v>1.9794863853702077E-4</v>
      </c>
      <c r="C14" s="23">
        <f t="shared" si="1"/>
        <v>6.4218199655471171E-4</v>
      </c>
      <c r="D14" s="23">
        <f t="shared" si="1"/>
        <v>5.8394370036657893E-4</v>
      </c>
      <c r="E14" s="23">
        <f t="shared" si="1"/>
        <v>6.4598313636399847E-4</v>
      </c>
      <c r="F14" s="23">
        <f t="shared" si="1"/>
        <v>4.012133839053251E-4</v>
      </c>
      <c r="G14" s="23">
        <f t="shared" si="1"/>
        <v>3.7030442286778783E-4</v>
      </c>
      <c r="H14" s="23">
        <f t="shared" si="1"/>
        <v>4.5584334183818828E-4</v>
      </c>
      <c r="I14" s="23">
        <f t="shared" si="1"/>
        <v>3.6466354568489591E-4</v>
      </c>
      <c r="J14" s="23">
        <f t="shared" si="1"/>
        <v>2.9912512760842602E-4</v>
      </c>
      <c r="K14" s="23">
        <f t="shared" si="1"/>
        <v>4.7106503337049062E-4</v>
      </c>
      <c r="L14" s="23">
        <f t="shared" si="1"/>
        <v>1.9450010038280206E-3</v>
      </c>
      <c r="M14" s="23">
        <f>M6/M10</f>
        <v>6.8480526102650827E-4</v>
      </c>
    </row>
    <row r="18" spans="1:3">
      <c r="B18" s="67" t="s">
        <v>285</v>
      </c>
      <c r="C18" s="67" t="s">
        <v>286</v>
      </c>
    </row>
    <row r="19" spans="1:3">
      <c r="A19" s="82">
        <v>43132</v>
      </c>
      <c r="B19" s="18">
        <v>1557</v>
      </c>
      <c r="C19" s="13">
        <v>249</v>
      </c>
    </row>
    <row r="20" spans="1:3">
      <c r="A20" s="82">
        <v>43160</v>
      </c>
      <c r="B20" s="18">
        <v>1697</v>
      </c>
      <c r="C20" s="13">
        <v>271</v>
      </c>
    </row>
    <row r="21" spans="1:3">
      <c r="A21" s="82">
        <v>43191</v>
      </c>
      <c r="B21" s="18">
        <v>1837</v>
      </c>
      <c r="C21" s="13">
        <v>885</v>
      </c>
    </row>
    <row r="22" spans="1:3">
      <c r="A22" s="82">
        <v>43221</v>
      </c>
      <c r="B22" s="18">
        <v>1790</v>
      </c>
      <c r="C22" s="13">
        <v>814</v>
      </c>
    </row>
    <row r="23" spans="1:3">
      <c r="A23" s="82">
        <v>43252</v>
      </c>
      <c r="B23" s="18">
        <v>1437</v>
      </c>
      <c r="C23" s="13">
        <v>892</v>
      </c>
    </row>
    <row r="24" spans="1:3">
      <c r="A24" s="82">
        <v>43282</v>
      </c>
      <c r="B24" s="18">
        <v>1266</v>
      </c>
      <c r="C24" s="13">
        <v>560</v>
      </c>
    </row>
    <row r="25" spans="1:3">
      <c r="A25" s="82">
        <v>43313</v>
      </c>
      <c r="B25" s="18">
        <v>1239</v>
      </c>
      <c r="C25" s="13">
        <v>522</v>
      </c>
    </row>
    <row r="26" spans="1:3">
      <c r="A26" s="82">
        <v>43344</v>
      </c>
      <c r="B26" s="18">
        <v>1277</v>
      </c>
      <c r="C26" s="13">
        <v>648</v>
      </c>
    </row>
    <row r="27" spans="1:3">
      <c r="A27" s="82">
        <v>43374</v>
      </c>
      <c r="B27" s="18">
        <v>1468</v>
      </c>
      <c r="C27" s="13">
        <v>524</v>
      </c>
    </row>
    <row r="28" spans="1:3">
      <c r="A28" s="82">
        <v>43405</v>
      </c>
      <c r="B28" s="18">
        <v>3469</v>
      </c>
      <c r="C28" s="13">
        <v>436</v>
      </c>
    </row>
    <row r="29" spans="1:3">
      <c r="A29" s="82">
        <v>43435</v>
      </c>
      <c r="B29" s="18">
        <v>5232</v>
      </c>
      <c r="C29" s="13">
        <v>696</v>
      </c>
    </row>
    <row r="30" spans="1:3">
      <c r="A30" s="67" t="s">
        <v>284</v>
      </c>
      <c r="B30" s="32">
        <f>SUM(B19:B29)</f>
        <v>22269</v>
      </c>
      <c r="C30" s="32">
        <f>SUM(C19:C29)</f>
        <v>6497</v>
      </c>
    </row>
    <row r="32" spans="1:3">
      <c r="A32" s="25" t="s">
        <v>283</v>
      </c>
      <c r="B32" s="83">
        <v>13486</v>
      </c>
      <c r="C32" s="84">
        <v>5398</v>
      </c>
    </row>
    <row r="35" spans="1:8">
      <c r="A35" s="1" t="s">
        <v>49</v>
      </c>
      <c r="B35" s="1" t="s">
        <v>290</v>
      </c>
      <c r="C35" s="1" t="s">
        <v>291</v>
      </c>
      <c r="D35" s="1" t="s">
        <v>292</v>
      </c>
      <c r="E35" s="1" t="s">
        <v>293</v>
      </c>
    </row>
    <row r="36" spans="1:8">
      <c r="A36" s="1">
        <v>201810</v>
      </c>
      <c r="B36" s="32">
        <v>866</v>
      </c>
      <c r="C36" s="32">
        <v>12</v>
      </c>
      <c r="D36" s="32">
        <v>189677</v>
      </c>
      <c r="E36" s="32">
        <v>1129828</v>
      </c>
      <c r="H36" s="89"/>
    </row>
    <row r="37" spans="1:8">
      <c r="A37" s="1">
        <v>201811</v>
      </c>
      <c r="B37" s="32">
        <v>2222</v>
      </c>
      <c r="C37" s="32">
        <v>19</v>
      </c>
      <c r="D37" s="32">
        <v>185929</v>
      </c>
      <c r="E37" s="32">
        <v>1161851</v>
      </c>
      <c r="H37" s="89"/>
    </row>
    <row r="38" spans="1:8">
      <c r="A38" s="1">
        <v>201812</v>
      </c>
      <c r="B38" s="32">
        <v>3348</v>
      </c>
      <c r="C38" s="32">
        <v>51</v>
      </c>
      <c r="D38" s="32">
        <v>178345</v>
      </c>
      <c r="E38" s="32">
        <v>1195168</v>
      </c>
      <c r="H38" s="89"/>
    </row>
    <row r="39" spans="1:8">
      <c r="A39" s="1">
        <v>201901</v>
      </c>
      <c r="B39" s="32">
        <v>2250</v>
      </c>
      <c r="C39" s="32">
        <v>22</v>
      </c>
      <c r="D39" s="32">
        <v>200558</v>
      </c>
      <c r="E39" s="32">
        <v>1224194</v>
      </c>
      <c r="H39" s="89"/>
    </row>
    <row r="40" spans="1:8">
      <c r="A40" s="1">
        <v>201902</v>
      </c>
      <c r="B40" s="32">
        <v>1039</v>
      </c>
      <c r="C40" s="32">
        <v>29</v>
      </c>
      <c r="D40" s="32">
        <v>198176</v>
      </c>
      <c r="E40" s="32">
        <v>1247981</v>
      </c>
      <c r="H40" s="89"/>
    </row>
    <row r="41" spans="1:8">
      <c r="A41" s="1">
        <v>201903</v>
      </c>
      <c r="B41" s="32">
        <v>1146</v>
      </c>
      <c r="C41" s="32">
        <v>27</v>
      </c>
      <c r="D41" s="32">
        <v>196215</v>
      </c>
      <c r="E41" s="32">
        <v>1276662</v>
      </c>
      <c r="H41" s="89"/>
    </row>
    <row r="42" spans="1:8">
      <c r="A42" s="1">
        <v>201904</v>
      </c>
      <c r="B42" s="32">
        <v>1314</v>
      </c>
      <c r="C42" s="32">
        <v>34</v>
      </c>
      <c r="D42" s="32">
        <v>193702</v>
      </c>
      <c r="E42" s="32">
        <v>1306976</v>
      </c>
      <c r="H42" s="89"/>
    </row>
    <row r="43" spans="1:8">
      <c r="A43" s="1">
        <v>201905</v>
      </c>
      <c r="B43" s="32">
        <v>1309</v>
      </c>
      <c r="C43" s="32">
        <v>36</v>
      </c>
      <c r="D43" s="32">
        <v>190523</v>
      </c>
      <c r="E43" s="32">
        <v>1337855</v>
      </c>
      <c r="H43" s="89"/>
    </row>
    <row r="44" spans="1:8">
      <c r="A44" s="1">
        <v>201906</v>
      </c>
      <c r="B44" s="32">
        <v>1256</v>
      </c>
      <c r="C44" s="32">
        <v>36</v>
      </c>
      <c r="D44" s="32">
        <v>187666</v>
      </c>
      <c r="E44" s="32">
        <v>1366655</v>
      </c>
      <c r="H44" s="89"/>
    </row>
    <row r="45" spans="1:8">
      <c r="A45" s="1">
        <v>201907</v>
      </c>
      <c r="B45" s="32">
        <v>1399</v>
      </c>
      <c r="C45" s="32">
        <v>46</v>
      </c>
      <c r="D45" s="32">
        <v>184528</v>
      </c>
      <c r="E45" s="32">
        <v>1401454</v>
      </c>
      <c r="H45" s="89"/>
    </row>
    <row r="46" spans="1:8">
      <c r="A46" s="1">
        <v>201908</v>
      </c>
      <c r="B46" s="32">
        <v>1537</v>
      </c>
      <c r="C46" s="32">
        <v>42</v>
      </c>
      <c r="D46" s="32">
        <v>182667</v>
      </c>
      <c r="E46" s="32">
        <v>1438664</v>
      </c>
      <c r="H46" s="89"/>
    </row>
    <row r="47" spans="1:8">
      <c r="A47" s="1">
        <v>201909</v>
      </c>
      <c r="B47" s="32">
        <v>1173</v>
      </c>
      <c r="C47" s="32">
        <v>43</v>
      </c>
      <c r="D47" s="32">
        <v>181094</v>
      </c>
      <c r="E47" s="32">
        <v>1459598</v>
      </c>
      <c r="H47" s="89"/>
    </row>
    <row r="48" spans="1:8">
      <c r="A48" s="32"/>
      <c r="B48" s="32"/>
      <c r="C48" s="32"/>
      <c r="D48" s="32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B8"/>
  <sheetViews>
    <sheetView tabSelected="1" workbookViewId="0">
      <selection activeCell="E13" sqref="E13"/>
    </sheetView>
  </sheetViews>
  <sheetFormatPr defaultColWidth="9" defaultRowHeight="14.25"/>
  <cols>
    <col min="1" max="1" width="20" style="1" customWidth="1"/>
    <col min="2" max="2" width="61.59765625" style="1" customWidth="1"/>
    <col min="3" max="3" width="9" style="1"/>
    <col min="4" max="4" width="14.265625" style="1" bestFit="1" customWidth="1"/>
    <col min="5" max="16384" width="9" style="1"/>
  </cols>
  <sheetData>
    <row r="2" spans="1:2" ht="15.75">
      <c r="A2" s="244" t="s">
        <v>343</v>
      </c>
      <c r="B2" s="245"/>
    </row>
    <row r="3" spans="1:2">
      <c r="A3" s="241" t="s">
        <v>341</v>
      </c>
      <c r="B3" s="242"/>
    </row>
    <row r="4" spans="1:2">
      <c r="A4" s="80" t="s">
        <v>129</v>
      </c>
      <c r="B4" s="102">
        <v>50263</v>
      </c>
    </row>
    <row r="5" spans="1:2">
      <c r="A5" s="80" t="s">
        <v>130</v>
      </c>
      <c r="B5" s="102">
        <v>12517</v>
      </c>
    </row>
    <row r="6" spans="1:2">
      <c r="A6" s="243" t="s">
        <v>342</v>
      </c>
      <c r="B6" s="243"/>
    </row>
    <row r="7" spans="1:2">
      <c r="A7" s="80" t="s">
        <v>129</v>
      </c>
      <c r="B7" s="119">
        <v>54385</v>
      </c>
    </row>
    <row r="8" spans="1:2">
      <c r="A8" s="80" t="s">
        <v>130</v>
      </c>
      <c r="B8" s="102">
        <v>173439</v>
      </c>
    </row>
  </sheetData>
  <mergeCells count="3">
    <mergeCell ref="A3:B3"/>
    <mergeCell ref="A6:B6"/>
    <mergeCell ref="A2:B2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B83E8-BBA5-4BA4-AB29-23304AED54DA}">
  <dimension ref="A1:P11"/>
  <sheetViews>
    <sheetView workbookViewId="0"/>
  </sheetViews>
  <sheetFormatPr defaultRowHeight="14.25"/>
  <cols>
    <col min="16" max="16" width="11.1328125" bestFit="1" customWidth="1"/>
  </cols>
  <sheetData>
    <row r="1" spans="1:16">
      <c r="A1" t="s">
        <v>280</v>
      </c>
    </row>
    <row r="2" spans="1:16">
      <c r="A2" t="s">
        <v>281</v>
      </c>
    </row>
    <row r="4" spans="1:16">
      <c r="A4" s="78" t="s">
        <v>260</v>
      </c>
      <c r="B4" s="78" t="s">
        <v>261</v>
      </c>
      <c r="C4" s="78" t="s">
        <v>262</v>
      </c>
      <c r="D4" s="78" t="s">
        <v>263</v>
      </c>
      <c r="E4" s="78" t="s">
        <v>264</v>
      </c>
      <c r="F4" s="78" t="s">
        <v>265</v>
      </c>
      <c r="G4" s="78" t="s">
        <v>266</v>
      </c>
      <c r="H4" s="78" t="s">
        <v>267</v>
      </c>
      <c r="I4" s="78" t="s">
        <v>268</v>
      </c>
      <c r="J4" s="78" t="s">
        <v>269</v>
      </c>
      <c r="K4" s="78" t="s">
        <v>270</v>
      </c>
      <c r="L4" s="78" t="s">
        <v>271</v>
      </c>
      <c r="M4" s="78" t="s">
        <v>272</v>
      </c>
      <c r="N4" s="78" t="s">
        <v>273</v>
      </c>
      <c r="O4" s="78" t="s">
        <v>274</v>
      </c>
      <c r="P4" s="78" t="s">
        <v>148</v>
      </c>
    </row>
    <row r="5" spans="1:16">
      <c r="A5" s="8" t="s">
        <v>275</v>
      </c>
      <c r="B5" s="4">
        <v>32689</v>
      </c>
      <c r="C5" s="4">
        <v>33268</v>
      </c>
      <c r="D5" s="4">
        <v>32360</v>
      </c>
      <c r="E5" s="4">
        <v>32546</v>
      </c>
      <c r="F5" s="4">
        <v>32752</v>
      </c>
      <c r="G5" s="4">
        <v>32799</v>
      </c>
      <c r="H5" s="4">
        <v>33132</v>
      </c>
      <c r="I5" s="4">
        <v>32856</v>
      </c>
      <c r="J5" s="4">
        <v>33336</v>
      </c>
      <c r="K5" s="4">
        <v>33698</v>
      </c>
      <c r="L5" s="4">
        <v>34512</v>
      </c>
      <c r="M5" s="4">
        <v>35567</v>
      </c>
      <c r="N5" s="4">
        <v>16579</v>
      </c>
      <c r="O5" s="4">
        <v>17989</v>
      </c>
      <c r="P5" s="79">
        <v>434083</v>
      </c>
    </row>
    <row r="6" spans="1:16">
      <c r="A6" s="8" t="s">
        <v>276</v>
      </c>
      <c r="B6" s="4">
        <v>56199</v>
      </c>
      <c r="C6" s="4">
        <v>56680</v>
      </c>
      <c r="D6" s="4">
        <v>55737</v>
      </c>
      <c r="E6" s="4">
        <v>56021</v>
      </c>
      <c r="F6" s="4">
        <v>56460</v>
      </c>
      <c r="G6" s="4">
        <v>56713</v>
      </c>
      <c r="H6" s="4">
        <v>57210</v>
      </c>
      <c r="I6" s="4">
        <v>56897</v>
      </c>
      <c r="J6" s="4">
        <v>57575</v>
      </c>
      <c r="K6" s="4">
        <v>57642</v>
      </c>
      <c r="L6" s="4">
        <v>57620</v>
      </c>
      <c r="M6" s="4">
        <v>57487</v>
      </c>
      <c r="N6" s="4">
        <v>28276</v>
      </c>
      <c r="O6" s="4">
        <v>29490</v>
      </c>
      <c r="P6" s="79">
        <v>740007</v>
      </c>
    </row>
    <row r="7" spans="1:16">
      <c r="A7" s="8" t="s">
        <v>277</v>
      </c>
      <c r="B7" s="4">
        <v>31487</v>
      </c>
      <c r="C7" s="4">
        <v>32261</v>
      </c>
      <c r="D7" s="4">
        <v>32018</v>
      </c>
      <c r="E7" s="4">
        <v>32534</v>
      </c>
      <c r="F7" s="4">
        <v>32910</v>
      </c>
      <c r="G7" s="4">
        <v>33161</v>
      </c>
      <c r="H7" s="4">
        <v>33403</v>
      </c>
      <c r="I7" s="4">
        <v>33222</v>
      </c>
      <c r="J7" s="4">
        <v>32930</v>
      </c>
      <c r="K7" s="4">
        <v>32860</v>
      </c>
      <c r="L7" s="4">
        <v>33071</v>
      </c>
      <c r="M7" s="4">
        <v>33108</v>
      </c>
      <c r="N7" s="4">
        <v>10945</v>
      </c>
      <c r="O7" s="4">
        <v>12059</v>
      </c>
      <c r="P7" s="79">
        <v>415969</v>
      </c>
    </row>
    <row r="8" spans="1:16">
      <c r="A8" s="8" t="s">
        <v>278</v>
      </c>
      <c r="B8" s="4">
        <v>170169</v>
      </c>
      <c r="C8" s="4">
        <v>174611</v>
      </c>
      <c r="D8" s="4">
        <v>172194</v>
      </c>
      <c r="E8" s="4">
        <v>174067</v>
      </c>
      <c r="F8" s="4">
        <v>175879</v>
      </c>
      <c r="G8" s="4">
        <v>176819</v>
      </c>
      <c r="H8" s="4">
        <v>179557</v>
      </c>
      <c r="I8" s="4">
        <v>179501</v>
      </c>
      <c r="J8" s="4">
        <v>182397</v>
      </c>
      <c r="K8" s="4">
        <v>184690</v>
      </c>
      <c r="L8" s="4">
        <v>187792</v>
      </c>
      <c r="M8" s="4">
        <v>190532</v>
      </c>
      <c r="N8" s="4">
        <v>93962</v>
      </c>
      <c r="O8" s="4">
        <v>99297</v>
      </c>
      <c r="P8" s="79">
        <v>2341467</v>
      </c>
    </row>
    <row r="9" spans="1:16">
      <c r="A9" s="8" t="s">
        <v>279</v>
      </c>
      <c r="B9" s="4">
        <v>60919</v>
      </c>
      <c r="C9" s="4">
        <v>61931</v>
      </c>
      <c r="D9" s="4">
        <v>60758</v>
      </c>
      <c r="E9" s="4">
        <v>60631</v>
      </c>
      <c r="F9" s="4">
        <v>60645</v>
      </c>
      <c r="G9" s="4">
        <v>60347</v>
      </c>
      <c r="H9" s="4">
        <v>61098</v>
      </c>
      <c r="I9" s="4">
        <v>60530</v>
      </c>
      <c r="J9" s="4">
        <v>60723</v>
      </c>
      <c r="K9" s="4">
        <v>60762</v>
      </c>
      <c r="L9" s="4">
        <v>60644</v>
      </c>
      <c r="M9" s="4">
        <v>60333</v>
      </c>
      <c r="N9" s="4">
        <v>25343</v>
      </c>
      <c r="O9" s="4">
        <v>26352</v>
      </c>
      <c r="P9" s="79">
        <v>781016</v>
      </c>
    </row>
    <row r="10" spans="1:16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79"/>
    </row>
    <row r="11" spans="1:16">
      <c r="A11" s="8" t="s">
        <v>148</v>
      </c>
      <c r="B11" s="79">
        <v>351463</v>
      </c>
      <c r="C11" s="79">
        <v>358751</v>
      </c>
      <c r="D11" s="79">
        <v>353067</v>
      </c>
      <c r="E11" s="79">
        <v>355799</v>
      </c>
      <c r="F11" s="79">
        <v>358646</v>
      </c>
      <c r="G11" s="79">
        <v>359839</v>
      </c>
      <c r="H11" s="79">
        <v>364400</v>
      </c>
      <c r="I11" s="79">
        <v>363006</v>
      </c>
      <c r="J11" s="79">
        <v>366961</v>
      </c>
      <c r="K11" s="79">
        <v>369652</v>
      </c>
      <c r="L11" s="79">
        <v>373639</v>
      </c>
      <c r="M11" s="79">
        <v>377028</v>
      </c>
      <c r="N11" s="79">
        <v>175108</v>
      </c>
      <c r="O11" s="79">
        <v>185192</v>
      </c>
      <c r="P11" s="79">
        <v>4712551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127"/>
  <sheetViews>
    <sheetView topLeftCell="J91" workbookViewId="0">
      <selection activeCell="O129" sqref="O129"/>
    </sheetView>
  </sheetViews>
  <sheetFormatPr defaultRowHeight="14.25"/>
  <cols>
    <col min="1" max="1" width="28.86328125" bestFit="1" customWidth="1"/>
    <col min="2" max="2" width="19.1328125" bestFit="1" customWidth="1"/>
    <col min="3" max="3" width="26" bestFit="1" customWidth="1"/>
    <col min="5" max="5" width="28.86328125" bestFit="1" customWidth="1"/>
    <col min="6" max="6" width="21" bestFit="1" customWidth="1"/>
    <col min="7" max="7" width="26" bestFit="1" customWidth="1"/>
    <col min="9" max="9" width="28.86328125" bestFit="1" customWidth="1"/>
    <col min="10" max="10" width="21" bestFit="1" customWidth="1"/>
    <col min="11" max="11" width="26" bestFit="1" customWidth="1"/>
    <col min="13" max="13" width="28.86328125" bestFit="1" customWidth="1"/>
    <col min="14" max="14" width="21" bestFit="1" customWidth="1"/>
    <col min="15" max="15" width="26" bestFit="1" customWidth="1"/>
    <col min="17" max="17" width="28.86328125" bestFit="1" customWidth="1"/>
    <col min="18" max="18" width="21" bestFit="1" customWidth="1"/>
    <col min="19" max="19" width="26" bestFit="1" customWidth="1"/>
    <col min="21" max="21" width="28.86328125" bestFit="1" customWidth="1"/>
    <col min="22" max="22" width="21" bestFit="1" customWidth="1"/>
    <col min="23" max="23" width="26" bestFit="1" customWidth="1"/>
  </cols>
  <sheetData>
    <row r="1" spans="1:23" ht="16.899999999999999">
      <c r="A1" s="5" t="s">
        <v>35</v>
      </c>
      <c r="B1" s="250" t="s">
        <v>173</v>
      </c>
      <c r="C1" s="250"/>
      <c r="E1" s="48" t="s">
        <v>35</v>
      </c>
      <c r="F1" s="246" t="s">
        <v>173</v>
      </c>
      <c r="G1" s="247"/>
      <c r="I1" s="48" t="s">
        <v>35</v>
      </c>
      <c r="J1" s="246" t="s">
        <v>173</v>
      </c>
      <c r="K1" s="247"/>
      <c r="M1" s="48" t="s">
        <v>35</v>
      </c>
      <c r="N1" s="246" t="s">
        <v>173</v>
      </c>
      <c r="O1" s="247"/>
      <c r="Q1" s="48" t="s">
        <v>35</v>
      </c>
      <c r="R1" s="246" t="s">
        <v>173</v>
      </c>
      <c r="S1" s="247"/>
      <c r="U1" s="48" t="s">
        <v>35</v>
      </c>
      <c r="V1" s="246" t="s">
        <v>173</v>
      </c>
      <c r="W1" s="247"/>
    </row>
    <row r="2" spans="1:23" ht="16.899999999999999">
      <c r="A2" s="5" t="s">
        <v>36</v>
      </c>
      <c r="B2" s="248">
        <v>43143</v>
      </c>
      <c r="C2" s="248"/>
      <c r="E2" s="49" t="s">
        <v>36</v>
      </c>
      <c r="F2" s="248">
        <v>43143</v>
      </c>
      <c r="G2" s="249"/>
      <c r="I2" s="49" t="s">
        <v>36</v>
      </c>
      <c r="J2" s="248">
        <v>43143</v>
      </c>
      <c r="K2" s="249"/>
      <c r="M2" s="49" t="s">
        <v>36</v>
      </c>
      <c r="N2" s="248">
        <v>43143</v>
      </c>
      <c r="O2" s="249"/>
      <c r="Q2" s="49" t="s">
        <v>36</v>
      </c>
      <c r="R2" s="248">
        <v>43143</v>
      </c>
      <c r="S2" s="249"/>
      <c r="U2" s="49" t="s">
        <v>36</v>
      </c>
      <c r="V2" s="248">
        <v>43143</v>
      </c>
      <c r="W2" s="249"/>
    </row>
    <row r="3" spans="1:23" ht="15.75">
      <c r="A3" s="10" t="s">
        <v>51</v>
      </c>
      <c r="B3" s="10" t="s">
        <v>34</v>
      </c>
      <c r="C3" s="10" t="s">
        <v>65</v>
      </c>
      <c r="E3" s="10" t="s">
        <v>51</v>
      </c>
      <c r="F3" s="10" t="s">
        <v>34</v>
      </c>
      <c r="G3" s="10" t="s">
        <v>65</v>
      </c>
      <c r="I3" s="10" t="s">
        <v>51</v>
      </c>
      <c r="J3" s="10" t="s">
        <v>34</v>
      </c>
      <c r="K3" s="10" t="s">
        <v>65</v>
      </c>
      <c r="M3" s="10" t="s">
        <v>51</v>
      </c>
      <c r="N3" s="10" t="s">
        <v>34</v>
      </c>
      <c r="O3" s="10" t="s">
        <v>65</v>
      </c>
      <c r="Q3" s="10" t="s">
        <v>51</v>
      </c>
      <c r="R3" s="10" t="s">
        <v>34</v>
      </c>
      <c r="S3" s="10" t="s">
        <v>65</v>
      </c>
      <c r="U3" s="10" t="s">
        <v>51</v>
      </c>
      <c r="V3" s="10" t="s">
        <v>34</v>
      </c>
      <c r="W3" s="10" t="s">
        <v>65</v>
      </c>
    </row>
    <row r="4" spans="1:23" ht="15.75">
      <c r="A4" s="36" t="s">
        <v>53</v>
      </c>
      <c r="B4" s="46">
        <v>12666</v>
      </c>
      <c r="C4" s="20"/>
      <c r="E4" s="36" t="s">
        <v>168</v>
      </c>
      <c r="F4" s="45">
        <v>21122</v>
      </c>
      <c r="G4" s="20"/>
      <c r="I4" s="36" t="s">
        <v>171</v>
      </c>
      <c r="J4" s="45">
        <v>3243</v>
      </c>
      <c r="K4" s="20"/>
      <c r="M4" s="36" t="s">
        <v>166</v>
      </c>
      <c r="N4" s="45">
        <v>7173</v>
      </c>
      <c r="O4" s="20"/>
      <c r="Q4" s="36" t="s">
        <v>55</v>
      </c>
      <c r="R4" s="45">
        <v>1257</v>
      </c>
      <c r="S4" s="20"/>
      <c r="U4" s="36" t="s">
        <v>54</v>
      </c>
      <c r="V4" s="45">
        <v>2325</v>
      </c>
      <c r="W4" s="20"/>
    </row>
    <row r="5" spans="1:23" ht="14.65" thickBot="1">
      <c r="E5" s="50"/>
      <c r="G5" s="51"/>
      <c r="I5" s="50"/>
      <c r="K5" s="51"/>
      <c r="M5" s="50"/>
      <c r="O5" s="51"/>
      <c r="Q5" s="50"/>
      <c r="S5" s="51"/>
      <c r="U5" s="50"/>
      <c r="W5" s="51"/>
    </row>
    <row r="6" spans="1:23" ht="16.149999999999999" thickBot="1">
      <c r="A6" s="37" t="s">
        <v>175</v>
      </c>
      <c r="B6" s="37" t="s">
        <v>37</v>
      </c>
      <c r="C6" s="37" t="s">
        <v>40</v>
      </c>
      <c r="E6" s="52" t="s">
        <v>179</v>
      </c>
      <c r="F6" s="37" t="s">
        <v>37</v>
      </c>
      <c r="G6" s="53" t="s">
        <v>40</v>
      </c>
      <c r="I6" s="52" t="s">
        <v>180</v>
      </c>
      <c r="J6" s="37" t="s">
        <v>37</v>
      </c>
      <c r="K6" s="53" t="s">
        <v>40</v>
      </c>
      <c r="M6" s="52" t="s">
        <v>181</v>
      </c>
      <c r="N6" s="37" t="s">
        <v>37</v>
      </c>
      <c r="O6" s="53" t="s">
        <v>40</v>
      </c>
      <c r="Q6" s="52" t="s">
        <v>183</v>
      </c>
      <c r="R6" s="37" t="s">
        <v>37</v>
      </c>
      <c r="S6" s="53" t="s">
        <v>40</v>
      </c>
      <c r="U6" s="52" t="s">
        <v>184</v>
      </c>
      <c r="V6" s="37" t="s">
        <v>37</v>
      </c>
      <c r="W6" s="53" t="s">
        <v>40</v>
      </c>
    </row>
    <row r="7" spans="1:23" ht="14.65" thickBot="1">
      <c r="A7" s="43">
        <f>SUM(B7+C7)</f>
        <v>12666</v>
      </c>
      <c r="B7" s="44">
        <v>10218</v>
      </c>
      <c r="C7" s="44">
        <v>2448</v>
      </c>
      <c r="E7" s="54">
        <f>SUM(F7+G7)</f>
        <v>21122</v>
      </c>
      <c r="F7" s="44">
        <v>13132</v>
      </c>
      <c r="G7" s="55">
        <v>7990</v>
      </c>
      <c r="I7" s="54">
        <f>SUM(J7+K7)</f>
        <v>3243</v>
      </c>
      <c r="J7" s="44">
        <v>2655</v>
      </c>
      <c r="K7" s="55">
        <v>588</v>
      </c>
      <c r="M7" s="54">
        <f>SUM(N7+O7)</f>
        <v>7173</v>
      </c>
      <c r="N7" s="44">
        <v>4338</v>
      </c>
      <c r="O7" s="55">
        <v>2835</v>
      </c>
      <c r="Q7" s="54">
        <f>SUM(R7+S7)</f>
        <v>1257</v>
      </c>
      <c r="R7" s="44">
        <v>967</v>
      </c>
      <c r="S7" s="55">
        <v>290</v>
      </c>
      <c r="U7" s="54">
        <f>SUM(V7+W7)</f>
        <v>2325</v>
      </c>
      <c r="V7" s="44">
        <v>1873</v>
      </c>
      <c r="W7" s="55">
        <v>452</v>
      </c>
    </row>
    <row r="8" spans="1:23" ht="14.65" thickBot="1">
      <c r="E8" s="50"/>
      <c r="G8" s="51"/>
      <c r="I8" s="50"/>
      <c r="K8" s="51"/>
      <c r="M8" s="50"/>
      <c r="O8" s="51"/>
      <c r="Q8" s="50"/>
      <c r="S8" s="51"/>
      <c r="U8" s="50"/>
      <c r="W8" s="51"/>
    </row>
    <row r="9" spans="1:23" ht="16.149999999999999" thickBot="1">
      <c r="A9" s="37" t="s">
        <v>175</v>
      </c>
      <c r="B9" s="41" t="s">
        <v>41</v>
      </c>
      <c r="C9" s="41" t="s">
        <v>50</v>
      </c>
      <c r="E9" s="52" t="s">
        <v>179</v>
      </c>
      <c r="F9" s="41" t="s">
        <v>41</v>
      </c>
      <c r="G9" s="56" t="s">
        <v>50</v>
      </c>
      <c r="I9" s="52" t="s">
        <v>180</v>
      </c>
      <c r="J9" s="41" t="s">
        <v>41</v>
      </c>
      <c r="K9" s="56" t="s">
        <v>50</v>
      </c>
      <c r="M9" s="52" t="s">
        <v>181</v>
      </c>
      <c r="N9" s="41" t="s">
        <v>41</v>
      </c>
      <c r="O9" s="56" t="s">
        <v>50</v>
      </c>
      <c r="Q9" s="52" t="s">
        <v>183</v>
      </c>
      <c r="R9" s="41" t="s">
        <v>41</v>
      </c>
      <c r="S9" s="56" t="s">
        <v>50</v>
      </c>
      <c r="U9" s="52" t="s">
        <v>184</v>
      </c>
      <c r="V9" s="41" t="s">
        <v>41</v>
      </c>
      <c r="W9" s="56" t="s">
        <v>50</v>
      </c>
    </row>
    <row r="10" spans="1:23" ht="15.75">
      <c r="B10" s="39" t="s">
        <v>42</v>
      </c>
      <c r="C10" s="40">
        <v>4371</v>
      </c>
      <c r="E10" s="50"/>
      <c r="F10" s="39" t="s">
        <v>42</v>
      </c>
      <c r="G10" s="40">
        <v>6903</v>
      </c>
      <c r="I10" s="50"/>
      <c r="J10" s="39" t="s">
        <v>42</v>
      </c>
      <c r="K10" s="40">
        <v>909</v>
      </c>
      <c r="M10" s="50"/>
      <c r="N10" s="39" t="s">
        <v>42</v>
      </c>
      <c r="O10" s="40">
        <v>3918</v>
      </c>
      <c r="Q10" s="50"/>
      <c r="R10" s="39" t="s">
        <v>42</v>
      </c>
      <c r="S10" s="40">
        <v>279</v>
      </c>
      <c r="U10" s="50"/>
      <c r="V10" s="39" t="s">
        <v>42</v>
      </c>
      <c r="W10" s="40">
        <v>947</v>
      </c>
    </row>
    <row r="11" spans="1:23" ht="15.75">
      <c r="B11" s="7" t="s">
        <v>43</v>
      </c>
      <c r="C11" s="9">
        <v>35</v>
      </c>
      <c r="E11" s="50"/>
      <c r="F11" s="7" t="s">
        <v>43</v>
      </c>
      <c r="G11" s="9">
        <v>364</v>
      </c>
      <c r="I11" s="50"/>
      <c r="J11" s="7" t="s">
        <v>43</v>
      </c>
      <c r="K11" s="9">
        <v>53</v>
      </c>
      <c r="M11" s="50"/>
      <c r="N11" s="7" t="s">
        <v>43</v>
      </c>
      <c r="O11" s="9">
        <v>91</v>
      </c>
      <c r="Q11" s="50"/>
      <c r="R11" s="7" t="s">
        <v>43</v>
      </c>
      <c r="S11" s="9">
        <v>16</v>
      </c>
      <c r="U11" s="50"/>
      <c r="V11" s="7" t="s">
        <v>43</v>
      </c>
      <c r="W11" s="9">
        <v>3</v>
      </c>
    </row>
    <row r="12" spans="1:23" ht="15.75">
      <c r="B12" s="7" t="s">
        <v>44</v>
      </c>
      <c r="C12" s="9">
        <v>2016</v>
      </c>
      <c r="E12" s="50"/>
      <c r="F12" s="7" t="s">
        <v>44</v>
      </c>
      <c r="G12" s="9">
        <v>2249</v>
      </c>
      <c r="I12" s="50"/>
      <c r="J12" s="7" t="s">
        <v>44</v>
      </c>
      <c r="K12" s="9">
        <v>273</v>
      </c>
      <c r="M12" s="50"/>
      <c r="N12" s="7" t="s">
        <v>44</v>
      </c>
      <c r="O12" s="9">
        <v>753</v>
      </c>
      <c r="Q12" s="50"/>
      <c r="R12" s="7" t="s">
        <v>44</v>
      </c>
      <c r="S12" s="9">
        <v>103</v>
      </c>
      <c r="U12" s="50"/>
      <c r="V12" s="7" t="s">
        <v>44</v>
      </c>
      <c r="W12" s="9">
        <v>347</v>
      </c>
    </row>
    <row r="13" spans="1:23" ht="15.75">
      <c r="B13" s="7" t="s">
        <v>45</v>
      </c>
      <c r="C13" s="9">
        <v>6244</v>
      </c>
      <c r="E13" s="50"/>
      <c r="F13" s="7" t="s">
        <v>45</v>
      </c>
      <c r="G13" s="9">
        <v>11606</v>
      </c>
      <c r="I13" s="50"/>
      <c r="J13" s="7" t="s">
        <v>45</v>
      </c>
      <c r="K13" s="9">
        <v>2008</v>
      </c>
      <c r="M13" s="50"/>
      <c r="N13" s="7" t="s">
        <v>45</v>
      </c>
      <c r="O13" s="9">
        <v>2411</v>
      </c>
      <c r="Q13" s="50"/>
      <c r="R13" s="7" t="s">
        <v>45</v>
      </c>
      <c r="S13" s="9">
        <v>859</v>
      </c>
      <c r="U13" s="50"/>
      <c r="V13" s="7" t="s">
        <v>45</v>
      </c>
      <c r="W13" s="9">
        <v>1028</v>
      </c>
    </row>
    <row r="14" spans="1:23">
      <c r="C14" s="38">
        <f>SUM(C10:C13)</f>
        <v>12666</v>
      </c>
      <c r="E14" s="50"/>
      <c r="G14" s="57">
        <f>SUM(G10:G13)</f>
        <v>21122</v>
      </c>
      <c r="I14" s="50"/>
      <c r="K14" s="57">
        <f>SUM(K10:K13)</f>
        <v>3243</v>
      </c>
      <c r="M14" s="50"/>
      <c r="O14" s="57">
        <f>SUM(O10:O13)</f>
        <v>7173</v>
      </c>
      <c r="Q14" s="50"/>
      <c r="S14" s="57">
        <f>SUM(S10:S13)</f>
        <v>1257</v>
      </c>
      <c r="U14" s="50"/>
      <c r="W14" s="57">
        <f>SUM(W10:W13)</f>
        <v>2325</v>
      </c>
    </row>
    <row r="15" spans="1:23" ht="14.65" thickBot="1">
      <c r="E15" s="50"/>
      <c r="G15" s="51"/>
      <c r="I15" s="50"/>
      <c r="K15" s="51"/>
      <c r="M15" s="50"/>
      <c r="O15" s="51"/>
      <c r="Q15" s="50"/>
      <c r="S15" s="51"/>
      <c r="U15" s="50"/>
      <c r="W15" s="51"/>
    </row>
    <row r="16" spans="1:23" ht="16.149999999999999" thickBot="1">
      <c r="A16" s="37" t="s">
        <v>175</v>
      </c>
      <c r="B16" s="41" t="s">
        <v>62</v>
      </c>
      <c r="C16" s="41" t="s">
        <v>50</v>
      </c>
      <c r="E16" s="52" t="s">
        <v>179</v>
      </c>
      <c r="F16" s="41" t="s">
        <v>62</v>
      </c>
      <c r="G16" s="56" t="s">
        <v>50</v>
      </c>
      <c r="I16" s="52" t="s">
        <v>180</v>
      </c>
      <c r="J16" s="41" t="s">
        <v>62</v>
      </c>
      <c r="K16" s="56" t="s">
        <v>50</v>
      </c>
      <c r="M16" s="52" t="s">
        <v>181</v>
      </c>
      <c r="N16" s="41" t="s">
        <v>62</v>
      </c>
      <c r="O16" s="56" t="s">
        <v>50</v>
      </c>
      <c r="Q16" s="52" t="s">
        <v>183</v>
      </c>
      <c r="R16" s="41" t="s">
        <v>62</v>
      </c>
      <c r="S16" s="56" t="s">
        <v>50</v>
      </c>
      <c r="U16" s="52" t="s">
        <v>184</v>
      </c>
      <c r="V16" s="41" t="s">
        <v>62</v>
      </c>
      <c r="W16" s="56" t="s">
        <v>50</v>
      </c>
    </row>
    <row r="17" spans="1:23" ht="15.75">
      <c r="B17" s="39" t="s">
        <v>64</v>
      </c>
      <c r="C17" s="42">
        <v>7078</v>
      </c>
      <c r="E17" s="50"/>
      <c r="F17" s="39" t="s">
        <v>64</v>
      </c>
      <c r="G17" s="42">
        <v>11725</v>
      </c>
      <c r="I17" s="50"/>
      <c r="J17" s="39" t="s">
        <v>64</v>
      </c>
      <c r="K17" s="42">
        <v>1822</v>
      </c>
      <c r="M17" s="50"/>
      <c r="N17" s="39" t="s">
        <v>64</v>
      </c>
      <c r="O17" s="42">
        <v>4000</v>
      </c>
      <c r="Q17" s="50"/>
      <c r="R17" s="39" t="s">
        <v>64</v>
      </c>
      <c r="S17" s="42">
        <v>704</v>
      </c>
      <c r="U17" s="50"/>
      <c r="V17" s="39" t="s">
        <v>64</v>
      </c>
      <c r="W17" s="42">
        <v>1346</v>
      </c>
    </row>
    <row r="18" spans="1:23" ht="15.75">
      <c r="B18" s="7" t="s">
        <v>174</v>
      </c>
      <c r="C18" s="12">
        <v>5588</v>
      </c>
      <c r="E18" s="50"/>
      <c r="F18" s="7" t="s">
        <v>174</v>
      </c>
      <c r="G18" s="12">
        <v>9397</v>
      </c>
      <c r="I18" s="50"/>
      <c r="J18" s="7" t="s">
        <v>174</v>
      </c>
      <c r="K18" s="12">
        <v>1421</v>
      </c>
      <c r="M18" s="50"/>
      <c r="N18" s="7" t="s">
        <v>174</v>
      </c>
      <c r="O18" s="12">
        <v>3173</v>
      </c>
      <c r="Q18" s="50"/>
      <c r="R18" s="7" t="s">
        <v>174</v>
      </c>
      <c r="S18" s="12">
        <v>553</v>
      </c>
      <c r="U18" s="50"/>
      <c r="V18" s="7" t="s">
        <v>174</v>
      </c>
      <c r="W18" s="12">
        <v>979</v>
      </c>
    </row>
    <row r="19" spans="1:23">
      <c r="C19" s="38">
        <f>SUM(C17:C18)</f>
        <v>12666</v>
      </c>
      <c r="E19" s="50"/>
      <c r="G19" s="57">
        <f>SUM(G17:G18)</f>
        <v>21122</v>
      </c>
      <c r="I19" s="50"/>
      <c r="K19" s="57">
        <f>SUM(K17:K18)</f>
        <v>3243</v>
      </c>
      <c r="M19" s="50"/>
      <c r="O19" s="57">
        <f>SUM(O17:O18)</f>
        <v>7173</v>
      </c>
      <c r="Q19" s="50"/>
      <c r="S19" s="57"/>
      <c r="U19" s="50"/>
      <c r="W19" s="57"/>
    </row>
    <row r="20" spans="1:23" ht="14.65" thickBot="1">
      <c r="E20" s="50"/>
      <c r="G20" s="51"/>
      <c r="I20" s="50"/>
      <c r="K20" s="51"/>
      <c r="M20" s="50"/>
      <c r="O20" s="51"/>
      <c r="Q20" s="50"/>
      <c r="S20" s="51"/>
      <c r="U20" s="50"/>
      <c r="W20" s="51"/>
    </row>
    <row r="21" spans="1:23" ht="16.149999999999999" thickBot="1">
      <c r="A21" s="37" t="s">
        <v>175</v>
      </c>
      <c r="B21" s="41" t="s">
        <v>56</v>
      </c>
      <c r="C21" s="41" t="s">
        <v>50</v>
      </c>
      <c r="E21" s="52" t="s">
        <v>179</v>
      </c>
      <c r="F21" s="41" t="s">
        <v>56</v>
      </c>
      <c r="G21" s="56" t="s">
        <v>50</v>
      </c>
      <c r="I21" s="52" t="s">
        <v>180</v>
      </c>
      <c r="J21" s="41" t="s">
        <v>56</v>
      </c>
      <c r="K21" s="56" t="s">
        <v>50</v>
      </c>
      <c r="M21" s="52" t="s">
        <v>181</v>
      </c>
      <c r="N21" s="41" t="s">
        <v>56</v>
      </c>
      <c r="O21" s="56" t="s">
        <v>50</v>
      </c>
      <c r="Q21" s="52" t="s">
        <v>183</v>
      </c>
      <c r="R21" s="41" t="s">
        <v>56</v>
      </c>
      <c r="S21" s="56" t="s">
        <v>50</v>
      </c>
      <c r="U21" s="52" t="s">
        <v>184</v>
      </c>
      <c r="V21" s="41" t="s">
        <v>56</v>
      </c>
      <c r="W21" s="56" t="s">
        <v>50</v>
      </c>
    </row>
    <row r="22" spans="1:23" ht="15.75">
      <c r="B22" s="39" t="s">
        <v>58</v>
      </c>
      <c r="C22" s="34">
        <v>611</v>
      </c>
      <c r="E22" s="50"/>
      <c r="F22" s="39" t="s">
        <v>58</v>
      </c>
      <c r="G22" s="34">
        <v>1750</v>
      </c>
      <c r="I22" s="50"/>
      <c r="J22" s="39" t="s">
        <v>58</v>
      </c>
      <c r="K22" s="34">
        <v>114</v>
      </c>
      <c r="M22" s="50"/>
      <c r="N22" s="39" t="s">
        <v>58</v>
      </c>
      <c r="O22" s="34">
        <v>622</v>
      </c>
      <c r="Q22" s="50"/>
      <c r="R22" s="39" t="s">
        <v>58</v>
      </c>
      <c r="S22" s="34">
        <v>61</v>
      </c>
      <c r="U22" s="50"/>
      <c r="V22" s="39" t="s">
        <v>58</v>
      </c>
      <c r="W22" s="34">
        <v>85</v>
      </c>
    </row>
    <row r="23" spans="1:23" ht="15.75">
      <c r="B23" s="7" t="s">
        <v>59</v>
      </c>
      <c r="C23" s="4">
        <v>1058</v>
      </c>
      <c r="E23" s="50"/>
      <c r="F23" s="7" t="s">
        <v>59</v>
      </c>
      <c r="G23" s="4">
        <v>1688</v>
      </c>
      <c r="I23" s="50"/>
      <c r="J23" s="7" t="s">
        <v>59</v>
      </c>
      <c r="K23" s="4">
        <v>312</v>
      </c>
      <c r="M23" s="50"/>
      <c r="N23" s="7" t="s">
        <v>59</v>
      </c>
      <c r="O23" s="4">
        <v>506</v>
      </c>
      <c r="Q23" s="50"/>
      <c r="R23" s="7" t="s">
        <v>59</v>
      </c>
      <c r="S23" s="4">
        <v>109</v>
      </c>
      <c r="U23" s="50"/>
      <c r="V23" s="7" t="s">
        <v>59</v>
      </c>
      <c r="W23" s="4">
        <v>146</v>
      </c>
    </row>
    <row r="24" spans="1:23" ht="15.75">
      <c r="B24" s="7" t="s">
        <v>176</v>
      </c>
      <c r="C24" s="4">
        <v>2050</v>
      </c>
      <c r="E24" s="50"/>
      <c r="F24" s="7" t="s">
        <v>176</v>
      </c>
      <c r="G24" s="4">
        <v>3368</v>
      </c>
      <c r="I24" s="50"/>
      <c r="J24" s="7" t="s">
        <v>176</v>
      </c>
      <c r="K24" s="4">
        <v>490</v>
      </c>
      <c r="M24" s="50"/>
      <c r="N24" s="7" t="s">
        <v>176</v>
      </c>
      <c r="O24" s="4">
        <v>989</v>
      </c>
      <c r="Q24" s="50"/>
      <c r="R24" s="7" t="s">
        <v>176</v>
      </c>
      <c r="S24" s="4">
        <v>232</v>
      </c>
      <c r="U24" s="50"/>
      <c r="V24" s="7" t="s">
        <v>176</v>
      </c>
      <c r="W24" s="4">
        <v>293</v>
      </c>
    </row>
    <row r="25" spans="1:23" ht="15.75">
      <c r="B25" s="7" t="s">
        <v>177</v>
      </c>
      <c r="C25" s="4">
        <v>2253</v>
      </c>
      <c r="E25" s="50"/>
      <c r="F25" s="7" t="s">
        <v>177</v>
      </c>
      <c r="G25" s="4">
        <v>3599</v>
      </c>
      <c r="I25" s="50"/>
      <c r="J25" s="7" t="s">
        <v>177</v>
      </c>
      <c r="K25" s="4">
        <v>544</v>
      </c>
      <c r="M25" s="50"/>
      <c r="N25" s="7" t="s">
        <v>177</v>
      </c>
      <c r="O25" s="4">
        <v>1028</v>
      </c>
      <c r="Q25" s="50"/>
      <c r="R25" s="7" t="s">
        <v>177</v>
      </c>
      <c r="S25" s="4">
        <v>264</v>
      </c>
      <c r="U25" s="50"/>
      <c r="V25" s="7" t="s">
        <v>177</v>
      </c>
      <c r="W25" s="4">
        <v>302</v>
      </c>
    </row>
    <row r="26" spans="1:23" ht="15.75">
      <c r="B26" s="7" t="s">
        <v>178</v>
      </c>
      <c r="C26" s="4">
        <v>2505</v>
      </c>
      <c r="E26" s="50"/>
      <c r="F26" s="7" t="s">
        <v>178</v>
      </c>
      <c r="G26" s="4">
        <v>4294</v>
      </c>
      <c r="I26" s="50"/>
      <c r="J26" s="7" t="s">
        <v>178</v>
      </c>
      <c r="K26" s="4">
        <v>682</v>
      </c>
      <c r="M26" s="50"/>
      <c r="N26" s="7" t="s">
        <v>178</v>
      </c>
      <c r="O26" s="4">
        <v>1376</v>
      </c>
      <c r="Q26" s="50"/>
      <c r="R26" s="7" t="s">
        <v>178</v>
      </c>
      <c r="S26" s="4">
        <v>238</v>
      </c>
      <c r="U26" s="50"/>
      <c r="V26" s="7" t="s">
        <v>178</v>
      </c>
      <c r="W26" s="4">
        <v>417</v>
      </c>
    </row>
    <row r="27" spans="1:23" ht="15.75">
      <c r="B27" s="7" t="s">
        <v>60</v>
      </c>
      <c r="C27" s="4">
        <v>4079</v>
      </c>
      <c r="E27" s="50"/>
      <c r="F27" s="7" t="s">
        <v>60</v>
      </c>
      <c r="G27" s="4">
        <v>6174</v>
      </c>
      <c r="I27" s="50"/>
      <c r="J27" s="7" t="s">
        <v>60</v>
      </c>
      <c r="K27" s="4">
        <v>1083</v>
      </c>
      <c r="M27" s="50"/>
      <c r="N27" s="7" t="s">
        <v>60</v>
      </c>
      <c r="O27" s="4">
        <v>2610</v>
      </c>
      <c r="Q27" s="50"/>
      <c r="R27" s="7" t="s">
        <v>60</v>
      </c>
      <c r="S27" s="4">
        <v>348</v>
      </c>
      <c r="U27" s="50"/>
      <c r="V27" s="7" t="s">
        <v>60</v>
      </c>
      <c r="W27" s="4">
        <v>1063</v>
      </c>
    </row>
    <row r="28" spans="1:23" ht="15.75">
      <c r="B28" s="7" t="s">
        <v>61</v>
      </c>
      <c r="C28" s="4">
        <v>110</v>
      </c>
      <c r="E28" s="50"/>
      <c r="F28" s="7" t="s">
        <v>61</v>
      </c>
      <c r="G28" s="4">
        <v>249</v>
      </c>
      <c r="I28" s="50"/>
      <c r="J28" s="7" t="s">
        <v>61</v>
      </c>
      <c r="K28" s="4">
        <v>18</v>
      </c>
      <c r="M28" s="50"/>
      <c r="N28" s="7" t="s">
        <v>61</v>
      </c>
      <c r="O28" s="4">
        <v>42</v>
      </c>
      <c r="Q28" s="50"/>
      <c r="R28" s="7" t="s">
        <v>61</v>
      </c>
      <c r="S28" s="4">
        <v>5</v>
      </c>
      <c r="U28" s="50"/>
      <c r="V28" s="7" t="s">
        <v>61</v>
      </c>
      <c r="W28" s="4">
        <v>19</v>
      </c>
    </row>
    <row r="29" spans="1:23">
      <c r="C29" s="33">
        <f>SUM(C22:C28)</f>
        <v>12666</v>
      </c>
      <c r="E29" s="50"/>
      <c r="G29" s="58">
        <f>SUM(G22:G28)</f>
        <v>21122</v>
      </c>
      <c r="I29" s="50"/>
      <c r="K29" s="58">
        <f>SUM(K22:K28)</f>
        <v>3243</v>
      </c>
      <c r="M29" s="50"/>
      <c r="O29" s="58">
        <f>SUM(O22:O28)</f>
        <v>7173</v>
      </c>
      <c r="Q29" s="50"/>
      <c r="S29" s="58">
        <f>SUM(S22:S28)</f>
        <v>1257</v>
      </c>
      <c r="U29" s="50"/>
      <c r="W29" s="58">
        <f>SUM(W22:W28)</f>
        <v>2325</v>
      </c>
    </row>
    <row r="30" spans="1:23" ht="14.65" thickBot="1">
      <c r="E30" s="50"/>
      <c r="G30" s="58"/>
      <c r="I30" s="50"/>
      <c r="K30" s="58"/>
      <c r="M30" s="50"/>
      <c r="O30" s="58"/>
      <c r="Q30" s="50"/>
      <c r="S30" s="58"/>
      <c r="U30" s="50"/>
      <c r="W30" s="58"/>
    </row>
    <row r="31" spans="1:23" ht="16.149999999999999" thickBot="1">
      <c r="A31" s="37" t="s">
        <v>175</v>
      </c>
      <c r="B31" s="47" t="s">
        <v>189</v>
      </c>
      <c r="C31" s="47" t="s">
        <v>190</v>
      </c>
      <c r="E31" s="52" t="s">
        <v>179</v>
      </c>
      <c r="F31" s="47" t="s">
        <v>189</v>
      </c>
      <c r="G31" s="59" t="s">
        <v>190</v>
      </c>
      <c r="I31" s="52" t="s">
        <v>180</v>
      </c>
      <c r="J31" s="47" t="s">
        <v>189</v>
      </c>
      <c r="K31" s="59" t="s">
        <v>190</v>
      </c>
      <c r="M31" s="52" t="s">
        <v>181</v>
      </c>
      <c r="N31" s="47" t="s">
        <v>189</v>
      </c>
      <c r="O31" s="59" t="s">
        <v>190</v>
      </c>
      <c r="Q31" s="52" t="s">
        <v>183</v>
      </c>
      <c r="R31" s="47" t="s">
        <v>189</v>
      </c>
      <c r="S31" s="59" t="s">
        <v>190</v>
      </c>
      <c r="U31" s="52" t="s">
        <v>184</v>
      </c>
      <c r="V31" s="47" t="s">
        <v>189</v>
      </c>
      <c r="W31" s="59" t="s">
        <v>190</v>
      </c>
    </row>
    <row r="32" spans="1:23">
      <c r="B32" s="8">
        <v>554</v>
      </c>
      <c r="C32" s="4">
        <v>1999</v>
      </c>
      <c r="E32" s="50"/>
      <c r="F32" s="8">
        <v>948</v>
      </c>
      <c r="G32" s="4">
        <v>2319</v>
      </c>
      <c r="I32" s="50"/>
      <c r="J32" s="8">
        <v>810</v>
      </c>
      <c r="K32" s="4">
        <v>297</v>
      </c>
      <c r="M32" s="50"/>
      <c r="N32" s="8">
        <v>218</v>
      </c>
      <c r="O32" s="4">
        <v>647</v>
      </c>
      <c r="Q32" s="50"/>
      <c r="R32" s="8">
        <v>286</v>
      </c>
      <c r="S32" s="4">
        <v>134</v>
      </c>
      <c r="U32" s="50"/>
      <c r="V32" s="8">
        <v>113</v>
      </c>
      <c r="W32" s="4">
        <v>271</v>
      </c>
    </row>
    <row r="33" spans="1:23">
      <c r="C33" s="33"/>
      <c r="E33" s="50"/>
      <c r="G33" s="58"/>
      <c r="I33" s="50"/>
      <c r="K33" s="58"/>
      <c r="M33" s="50"/>
      <c r="O33" s="58"/>
      <c r="Q33" s="50"/>
      <c r="S33" s="58"/>
      <c r="U33" s="50"/>
      <c r="W33" s="58"/>
    </row>
    <row r="34" spans="1:23">
      <c r="E34" s="50"/>
      <c r="G34" s="51"/>
      <c r="I34" s="50"/>
      <c r="K34" s="51"/>
      <c r="M34" s="50"/>
      <c r="O34" s="51"/>
      <c r="Q34" s="50"/>
      <c r="S34" s="51"/>
      <c r="U34" s="50"/>
      <c r="W34" s="51"/>
    </row>
    <row r="35" spans="1:23" ht="15.75">
      <c r="A35" s="17" t="s">
        <v>116</v>
      </c>
      <c r="B35" s="17" t="s">
        <v>117</v>
      </c>
      <c r="C35" s="17" t="s">
        <v>34</v>
      </c>
      <c r="E35" s="17" t="s">
        <v>116</v>
      </c>
      <c r="F35" s="17" t="s">
        <v>117</v>
      </c>
      <c r="G35" s="17" t="s">
        <v>34</v>
      </c>
      <c r="I35" s="17" t="s">
        <v>116</v>
      </c>
      <c r="J35" s="17" t="s">
        <v>117</v>
      </c>
      <c r="K35" s="17" t="s">
        <v>34</v>
      </c>
      <c r="M35" s="17" t="s">
        <v>116</v>
      </c>
      <c r="N35" s="17" t="s">
        <v>117</v>
      </c>
      <c r="O35" s="17" t="s">
        <v>34</v>
      </c>
      <c r="Q35" s="17" t="s">
        <v>116</v>
      </c>
      <c r="R35" s="17" t="s">
        <v>117</v>
      </c>
      <c r="S35" s="17" t="s">
        <v>34</v>
      </c>
      <c r="U35" s="17" t="s">
        <v>116</v>
      </c>
      <c r="V35" s="17" t="s">
        <v>117</v>
      </c>
      <c r="W35" s="17" t="s">
        <v>34</v>
      </c>
    </row>
    <row r="36" spans="1:23">
      <c r="A36" s="8" t="s">
        <v>172</v>
      </c>
      <c r="B36" s="8" t="s">
        <v>118</v>
      </c>
      <c r="C36" s="9">
        <v>7</v>
      </c>
      <c r="E36" s="8" t="s">
        <v>172</v>
      </c>
      <c r="F36" s="8" t="s">
        <v>118</v>
      </c>
      <c r="G36" s="9">
        <v>3</v>
      </c>
      <c r="I36" s="8" t="s">
        <v>172</v>
      </c>
      <c r="J36" s="8" t="s">
        <v>118</v>
      </c>
      <c r="K36" s="9">
        <v>5</v>
      </c>
      <c r="M36" s="8" t="s">
        <v>172</v>
      </c>
      <c r="N36" s="8" t="s">
        <v>118</v>
      </c>
      <c r="O36" s="9">
        <v>2</v>
      </c>
      <c r="Q36" s="8" t="s">
        <v>172</v>
      </c>
      <c r="R36" s="8" t="s">
        <v>118</v>
      </c>
      <c r="S36" s="9"/>
      <c r="U36" s="8" t="s">
        <v>172</v>
      </c>
      <c r="V36" s="8" t="s">
        <v>118</v>
      </c>
      <c r="W36" s="9">
        <v>1</v>
      </c>
    </row>
    <row r="37" spans="1:23">
      <c r="A37" s="8" t="s">
        <v>172</v>
      </c>
      <c r="B37" s="8" t="s">
        <v>119</v>
      </c>
      <c r="C37" s="9">
        <v>28</v>
      </c>
      <c r="E37" s="8" t="s">
        <v>172</v>
      </c>
      <c r="F37" s="8" t="s">
        <v>119</v>
      </c>
      <c r="G37" s="9">
        <v>70</v>
      </c>
      <c r="I37" s="8" t="s">
        <v>172</v>
      </c>
      <c r="J37" s="8" t="s">
        <v>119</v>
      </c>
      <c r="K37" s="9">
        <v>22</v>
      </c>
      <c r="M37" s="8" t="s">
        <v>172</v>
      </c>
      <c r="N37" s="8" t="s">
        <v>119</v>
      </c>
      <c r="O37" s="9">
        <v>29</v>
      </c>
      <c r="Q37" s="8" t="s">
        <v>172</v>
      </c>
      <c r="R37" s="8" t="s">
        <v>119</v>
      </c>
      <c r="S37" s="9">
        <v>2</v>
      </c>
      <c r="U37" s="8" t="s">
        <v>172</v>
      </c>
      <c r="V37" s="8" t="s">
        <v>119</v>
      </c>
      <c r="W37" s="9">
        <v>8</v>
      </c>
    </row>
    <row r="38" spans="1:23">
      <c r="A38" s="8" t="s">
        <v>172</v>
      </c>
      <c r="B38" s="8" t="s">
        <v>120</v>
      </c>
      <c r="C38" s="9">
        <v>36</v>
      </c>
      <c r="E38" s="8" t="s">
        <v>172</v>
      </c>
      <c r="F38" s="8" t="s">
        <v>120</v>
      </c>
      <c r="G38" s="9">
        <v>36</v>
      </c>
      <c r="I38" s="8" t="s">
        <v>172</v>
      </c>
      <c r="J38" s="8" t="s">
        <v>120</v>
      </c>
      <c r="K38" s="9">
        <v>13</v>
      </c>
      <c r="M38" s="8" t="s">
        <v>172</v>
      </c>
      <c r="N38" s="8" t="s">
        <v>120</v>
      </c>
      <c r="O38" s="9">
        <v>21</v>
      </c>
      <c r="Q38" s="8" t="s">
        <v>172</v>
      </c>
      <c r="R38" s="8" t="s">
        <v>120</v>
      </c>
      <c r="S38" s="9">
        <v>1</v>
      </c>
      <c r="U38" s="8" t="s">
        <v>172</v>
      </c>
      <c r="V38" s="8" t="s">
        <v>120</v>
      </c>
      <c r="W38" s="9">
        <v>14</v>
      </c>
    </row>
    <row r="39" spans="1:23">
      <c r="A39" s="8" t="s">
        <v>121</v>
      </c>
      <c r="B39" s="8" t="s">
        <v>118</v>
      </c>
      <c r="C39" s="9">
        <v>10</v>
      </c>
      <c r="E39" s="8" t="s">
        <v>121</v>
      </c>
      <c r="F39" s="8" t="s">
        <v>118</v>
      </c>
      <c r="G39" s="9">
        <v>15</v>
      </c>
      <c r="I39" s="8" t="s">
        <v>121</v>
      </c>
      <c r="J39" s="8" t="s">
        <v>118</v>
      </c>
      <c r="K39" s="9">
        <v>4</v>
      </c>
      <c r="M39" s="8" t="s">
        <v>121</v>
      </c>
      <c r="N39" s="8" t="s">
        <v>118</v>
      </c>
      <c r="O39" s="9">
        <v>4</v>
      </c>
      <c r="Q39" s="8" t="s">
        <v>121</v>
      </c>
      <c r="R39" s="8" t="s">
        <v>118</v>
      </c>
      <c r="S39" s="9">
        <v>1</v>
      </c>
      <c r="U39" s="8" t="s">
        <v>121</v>
      </c>
      <c r="V39" s="8" t="s">
        <v>118</v>
      </c>
      <c r="W39" s="9">
        <v>2</v>
      </c>
    </row>
    <row r="40" spans="1:23">
      <c r="A40" s="8" t="s">
        <v>121</v>
      </c>
      <c r="B40" s="8" t="s">
        <v>119</v>
      </c>
      <c r="C40" s="9">
        <v>470</v>
      </c>
      <c r="E40" s="8" t="s">
        <v>121</v>
      </c>
      <c r="F40" s="8" t="s">
        <v>119</v>
      </c>
      <c r="G40" s="9">
        <v>1600</v>
      </c>
      <c r="I40" s="8" t="s">
        <v>121</v>
      </c>
      <c r="J40" s="8" t="s">
        <v>119</v>
      </c>
      <c r="K40" s="9">
        <v>59</v>
      </c>
      <c r="M40" s="8" t="s">
        <v>121</v>
      </c>
      <c r="N40" s="8" t="s">
        <v>119</v>
      </c>
      <c r="O40" s="9">
        <v>128</v>
      </c>
      <c r="Q40" s="8" t="s">
        <v>121</v>
      </c>
      <c r="R40" s="8" t="s">
        <v>119</v>
      </c>
      <c r="S40" s="9">
        <v>31</v>
      </c>
      <c r="U40" s="8" t="s">
        <v>121</v>
      </c>
      <c r="V40" s="8" t="s">
        <v>119</v>
      </c>
      <c r="W40" s="9">
        <v>30</v>
      </c>
    </row>
    <row r="41" spans="1:23">
      <c r="A41" s="8" t="s">
        <v>121</v>
      </c>
      <c r="B41" s="8" t="s">
        <v>120</v>
      </c>
      <c r="C41" s="9">
        <v>305</v>
      </c>
      <c r="E41" s="8" t="s">
        <v>121</v>
      </c>
      <c r="F41" s="8" t="s">
        <v>120</v>
      </c>
      <c r="G41" s="9">
        <v>1400</v>
      </c>
      <c r="I41" s="8" t="s">
        <v>121</v>
      </c>
      <c r="J41" s="8" t="s">
        <v>120</v>
      </c>
      <c r="K41" s="9">
        <v>41</v>
      </c>
      <c r="M41" s="8" t="s">
        <v>121</v>
      </c>
      <c r="N41" s="8" t="s">
        <v>120</v>
      </c>
      <c r="O41" s="9">
        <v>98</v>
      </c>
      <c r="Q41" s="8" t="s">
        <v>121</v>
      </c>
      <c r="R41" s="8" t="s">
        <v>120</v>
      </c>
      <c r="S41" s="9">
        <v>19</v>
      </c>
      <c r="U41" s="8" t="s">
        <v>121</v>
      </c>
      <c r="V41" s="8" t="s">
        <v>120</v>
      </c>
      <c r="W41" s="9">
        <v>27</v>
      </c>
    </row>
    <row r="42" spans="1:23">
      <c r="A42" s="8" t="s">
        <v>122</v>
      </c>
      <c r="B42" s="8" t="s">
        <v>118</v>
      </c>
      <c r="C42" s="9">
        <v>6</v>
      </c>
      <c r="E42" s="8" t="s">
        <v>122</v>
      </c>
      <c r="F42" s="8" t="s">
        <v>118</v>
      </c>
      <c r="G42" s="9">
        <v>5</v>
      </c>
      <c r="I42" s="8" t="s">
        <v>122</v>
      </c>
      <c r="J42" s="8" t="s">
        <v>118</v>
      </c>
      <c r="K42" s="9">
        <v>0</v>
      </c>
      <c r="M42" s="8" t="s">
        <v>122</v>
      </c>
      <c r="N42" s="8" t="s">
        <v>118</v>
      </c>
      <c r="O42" s="9">
        <v>7</v>
      </c>
      <c r="Q42" s="8" t="s">
        <v>122</v>
      </c>
      <c r="R42" s="8" t="s">
        <v>118</v>
      </c>
      <c r="S42" s="9"/>
      <c r="U42" s="8" t="s">
        <v>122</v>
      </c>
      <c r="V42" s="8" t="s">
        <v>118</v>
      </c>
      <c r="W42" s="9"/>
    </row>
    <row r="43" spans="1:23">
      <c r="A43" s="8" t="s">
        <v>122</v>
      </c>
      <c r="B43" s="8" t="s">
        <v>119</v>
      </c>
      <c r="C43" s="9">
        <v>65</v>
      </c>
      <c r="E43" s="8" t="s">
        <v>122</v>
      </c>
      <c r="F43" s="8" t="s">
        <v>119</v>
      </c>
      <c r="G43" s="9">
        <v>185</v>
      </c>
      <c r="I43" s="8" t="s">
        <v>122</v>
      </c>
      <c r="J43" s="8" t="s">
        <v>119</v>
      </c>
      <c r="K43" s="9">
        <v>3</v>
      </c>
      <c r="M43" s="8" t="s">
        <v>122</v>
      </c>
      <c r="N43" s="8" t="s">
        <v>119</v>
      </c>
      <c r="O43" s="9">
        <v>29</v>
      </c>
      <c r="Q43" s="8" t="s">
        <v>122</v>
      </c>
      <c r="R43" s="8" t="s">
        <v>119</v>
      </c>
      <c r="S43" s="9">
        <v>2</v>
      </c>
      <c r="U43" s="8" t="s">
        <v>122</v>
      </c>
      <c r="V43" s="8" t="s">
        <v>119</v>
      </c>
      <c r="W43" s="9">
        <v>3</v>
      </c>
    </row>
    <row r="44" spans="1:23">
      <c r="A44" s="8" t="s">
        <v>122</v>
      </c>
      <c r="B44" s="8" t="s">
        <v>120</v>
      </c>
      <c r="C44" s="9">
        <v>69</v>
      </c>
      <c r="E44" s="8" t="s">
        <v>122</v>
      </c>
      <c r="F44" s="8" t="s">
        <v>120</v>
      </c>
      <c r="G44" s="9">
        <v>170</v>
      </c>
      <c r="I44" s="8" t="s">
        <v>122</v>
      </c>
      <c r="J44" s="8" t="s">
        <v>120</v>
      </c>
      <c r="K44" s="9">
        <v>7</v>
      </c>
      <c r="M44" s="8" t="s">
        <v>122</v>
      </c>
      <c r="N44" s="8" t="s">
        <v>120</v>
      </c>
      <c r="O44" s="9">
        <v>24</v>
      </c>
      <c r="Q44" s="8" t="s">
        <v>122</v>
      </c>
      <c r="R44" s="8" t="s">
        <v>120</v>
      </c>
      <c r="S44" s="9">
        <v>2</v>
      </c>
      <c r="U44" s="8" t="s">
        <v>122</v>
      </c>
      <c r="V44" s="8" t="s">
        <v>120</v>
      </c>
      <c r="W44" s="9">
        <v>8</v>
      </c>
    </row>
    <row r="45" spans="1:23">
      <c r="A45" s="8" t="s">
        <v>123</v>
      </c>
      <c r="B45" s="8" t="s">
        <v>118</v>
      </c>
      <c r="C45" s="9">
        <v>1</v>
      </c>
      <c r="E45" s="8" t="s">
        <v>123</v>
      </c>
      <c r="F45" s="8" t="s">
        <v>118</v>
      </c>
      <c r="G45" s="9">
        <v>0</v>
      </c>
      <c r="I45" s="8" t="s">
        <v>123</v>
      </c>
      <c r="J45" s="8" t="s">
        <v>118</v>
      </c>
      <c r="K45" s="9">
        <v>0</v>
      </c>
      <c r="M45" s="8" t="s">
        <v>123</v>
      </c>
      <c r="N45" s="8" t="s">
        <v>118</v>
      </c>
      <c r="O45" s="9">
        <v>1</v>
      </c>
      <c r="Q45" s="8" t="s">
        <v>124</v>
      </c>
      <c r="R45" s="8" t="s">
        <v>118</v>
      </c>
      <c r="S45" s="9">
        <v>98</v>
      </c>
      <c r="U45" s="8" t="s">
        <v>123</v>
      </c>
      <c r="V45" s="8" t="s">
        <v>118</v>
      </c>
      <c r="W45" s="9"/>
    </row>
    <row r="46" spans="1:23">
      <c r="A46" s="8" t="s">
        <v>123</v>
      </c>
      <c r="B46" s="8" t="s">
        <v>119</v>
      </c>
      <c r="C46" s="9">
        <v>6</v>
      </c>
      <c r="E46" s="8" t="s">
        <v>123</v>
      </c>
      <c r="F46" s="8" t="s">
        <v>119</v>
      </c>
      <c r="G46" s="9">
        <v>5</v>
      </c>
      <c r="I46" s="8" t="s">
        <v>123</v>
      </c>
      <c r="J46" s="8" t="s">
        <v>119</v>
      </c>
      <c r="K46" s="9">
        <v>0</v>
      </c>
      <c r="M46" s="8" t="s">
        <v>123</v>
      </c>
      <c r="N46" s="8" t="s">
        <v>119</v>
      </c>
      <c r="O46" s="9">
        <v>2</v>
      </c>
      <c r="Q46" s="8" t="s">
        <v>124</v>
      </c>
      <c r="R46" s="8" t="s">
        <v>119</v>
      </c>
      <c r="S46" s="9">
        <v>250</v>
      </c>
      <c r="U46" s="8" t="s">
        <v>123</v>
      </c>
      <c r="V46" s="8" t="s">
        <v>119</v>
      </c>
      <c r="W46" s="9">
        <v>4</v>
      </c>
    </row>
    <row r="47" spans="1:23">
      <c r="A47" s="8" t="s">
        <v>123</v>
      </c>
      <c r="B47" s="8" t="s">
        <v>120</v>
      </c>
      <c r="C47" s="9">
        <v>4</v>
      </c>
      <c r="E47" s="8" t="s">
        <v>123</v>
      </c>
      <c r="F47" s="8" t="s">
        <v>120</v>
      </c>
      <c r="G47" s="9">
        <v>7</v>
      </c>
      <c r="I47" s="8" t="s">
        <v>123</v>
      </c>
      <c r="J47" s="8" t="s">
        <v>120</v>
      </c>
      <c r="K47" s="9">
        <v>1</v>
      </c>
      <c r="M47" s="8" t="s">
        <v>123</v>
      </c>
      <c r="N47" s="8" t="s">
        <v>120</v>
      </c>
      <c r="O47" s="9">
        <v>4</v>
      </c>
      <c r="Q47" s="8" t="s">
        <v>124</v>
      </c>
      <c r="R47" s="8" t="s">
        <v>120</v>
      </c>
      <c r="S47" s="9">
        <v>8</v>
      </c>
      <c r="U47" s="8" t="s">
        <v>123</v>
      </c>
      <c r="V47" s="8" t="s">
        <v>120</v>
      </c>
      <c r="W47" s="9"/>
    </row>
    <row r="48" spans="1:23">
      <c r="A48" s="8" t="s">
        <v>124</v>
      </c>
      <c r="B48" s="8" t="s">
        <v>118</v>
      </c>
      <c r="C48" s="9">
        <v>180</v>
      </c>
      <c r="E48" s="8" t="s">
        <v>124</v>
      </c>
      <c r="F48" s="8" t="s">
        <v>118</v>
      </c>
      <c r="G48" s="9">
        <v>337</v>
      </c>
      <c r="I48" s="8" t="s">
        <v>124</v>
      </c>
      <c r="J48" s="8" t="s">
        <v>118</v>
      </c>
      <c r="K48" s="9">
        <v>397</v>
      </c>
      <c r="M48" s="8" t="s">
        <v>124</v>
      </c>
      <c r="N48" s="8" t="s">
        <v>118</v>
      </c>
      <c r="O48" s="9">
        <v>63</v>
      </c>
      <c r="Q48" s="8" t="s">
        <v>125</v>
      </c>
      <c r="R48" s="8" t="s">
        <v>118</v>
      </c>
      <c r="S48" s="9">
        <v>111</v>
      </c>
      <c r="U48" s="8" t="s">
        <v>124</v>
      </c>
      <c r="V48" s="8" t="s">
        <v>118</v>
      </c>
      <c r="W48" s="9">
        <v>29</v>
      </c>
    </row>
    <row r="49" spans="1:23">
      <c r="A49" s="8" t="s">
        <v>124</v>
      </c>
      <c r="B49" s="8" t="s">
        <v>119</v>
      </c>
      <c r="C49" s="9">
        <v>2975</v>
      </c>
      <c r="E49" s="8" t="s">
        <v>124</v>
      </c>
      <c r="F49" s="8" t="s">
        <v>119</v>
      </c>
      <c r="G49" s="9">
        <v>6875</v>
      </c>
      <c r="I49" s="8" t="s">
        <v>124</v>
      </c>
      <c r="J49" s="8" t="s">
        <v>119</v>
      </c>
      <c r="K49" s="9">
        <v>515</v>
      </c>
      <c r="M49" s="8" t="s">
        <v>124</v>
      </c>
      <c r="N49" s="8" t="s">
        <v>119</v>
      </c>
      <c r="O49" s="9">
        <v>2668</v>
      </c>
      <c r="Q49" s="8" t="s">
        <v>125</v>
      </c>
      <c r="R49" s="8" t="s">
        <v>119</v>
      </c>
      <c r="S49" s="9">
        <v>11</v>
      </c>
      <c r="U49" s="8" t="s">
        <v>124</v>
      </c>
      <c r="V49" s="8" t="s">
        <v>119</v>
      </c>
      <c r="W49" s="9">
        <v>564</v>
      </c>
    </row>
    <row r="50" spans="1:23">
      <c r="A50" s="8" t="s">
        <v>124</v>
      </c>
      <c r="B50" s="8" t="s">
        <v>120</v>
      </c>
      <c r="C50" s="9">
        <v>123</v>
      </c>
      <c r="E50" s="8" t="s">
        <v>124</v>
      </c>
      <c r="F50" s="8" t="s">
        <v>120</v>
      </c>
      <c r="G50" s="9">
        <v>207</v>
      </c>
      <c r="I50" s="8" t="s">
        <v>124</v>
      </c>
      <c r="J50" s="8" t="s">
        <v>120</v>
      </c>
      <c r="K50" s="9">
        <v>65</v>
      </c>
      <c r="M50" s="8" t="s">
        <v>124</v>
      </c>
      <c r="N50" s="8" t="s">
        <v>120</v>
      </c>
      <c r="O50" s="9">
        <v>56</v>
      </c>
      <c r="Q50" s="8" t="s">
        <v>125</v>
      </c>
      <c r="R50" s="8" t="s">
        <v>120</v>
      </c>
      <c r="S50" s="9">
        <v>8</v>
      </c>
      <c r="U50" s="8" t="s">
        <v>124</v>
      </c>
      <c r="V50" s="8" t="s">
        <v>120</v>
      </c>
      <c r="W50" s="9">
        <v>21</v>
      </c>
    </row>
    <row r="51" spans="1:23">
      <c r="A51" s="8" t="s">
        <v>125</v>
      </c>
      <c r="B51" s="8" t="s">
        <v>118</v>
      </c>
      <c r="C51" s="9">
        <v>145</v>
      </c>
      <c r="E51" s="8" t="s">
        <v>125</v>
      </c>
      <c r="F51" s="8" t="s">
        <v>118</v>
      </c>
      <c r="G51" s="9">
        <v>244</v>
      </c>
      <c r="I51" s="8" t="s">
        <v>125</v>
      </c>
      <c r="J51" s="8" t="s">
        <v>118</v>
      </c>
      <c r="K51" s="9">
        <v>501</v>
      </c>
      <c r="M51" s="8" t="s">
        <v>125</v>
      </c>
      <c r="N51" s="8" t="s">
        <v>118</v>
      </c>
      <c r="O51" s="9">
        <v>68</v>
      </c>
      <c r="Q51" s="8" t="s">
        <v>126</v>
      </c>
      <c r="R51" s="8" t="s">
        <v>118</v>
      </c>
      <c r="S51" s="9"/>
      <c r="U51" s="8" t="s">
        <v>125</v>
      </c>
      <c r="V51" s="8" t="s">
        <v>118</v>
      </c>
      <c r="W51" s="9">
        <v>30</v>
      </c>
    </row>
    <row r="52" spans="1:23">
      <c r="A52" s="8" t="s">
        <v>125</v>
      </c>
      <c r="B52" s="8" t="s">
        <v>119</v>
      </c>
      <c r="C52" s="9">
        <v>95</v>
      </c>
      <c r="E52" s="8" t="s">
        <v>125</v>
      </c>
      <c r="F52" s="8" t="s">
        <v>119</v>
      </c>
      <c r="G52" s="9">
        <v>160</v>
      </c>
      <c r="I52" s="8" t="s">
        <v>125</v>
      </c>
      <c r="J52" s="8" t="s">
        <v>119</v>
      </c>
      <c r="K52" s="9">
        <v>33</v>
      </c>
      <c r="M52" s="8" t="s">
        <v>125</v>
      </c>
      <c r="N52" s="8" t="s">
        <v>119</v>
      </c>
      <c r="O52" s="9">
        <v>42</v>
      </c>
      <c r="Q52" s="8" t="s">
        <v>126</v>
      </c>
      <c r="R52" s="8" t="s">
        <v>119</v>
      </c>
      <c r="S52" s="9">
        <v>1</v>
      </c>
      <c r="U52" s="8" t="s">
        <v>125</v>
      </c>
      <c r="V52" s="8" t="s">
        <v>119</v>
      </c>
      <c r="W52" s="9">
        <v>13</v>
      </c>
    </row>
    <row r="53" spans="1:23">
      <c r="A53" s="8" t="s">
        <v>125</v>
      </c>
      <c r="B53" s="8" t="s">
        <v>120</v>
      </c>
      <c r="C53" s="9">
        <v>72</v>
      </c>
      <c r="E53" s="8" t="s">
        <v>125</v>
      </c>
      <c r="F53" s="8" t="s">
        <v>120</v>
      </c>
      <c r="G53" s="9">
        <v>154</v>
      </c>
      <c r="I53" s="8" t="s">
        <v>125</v>
      </c>
      <c r="J53" s="8" t="s">
        <v>120</v>
      </c>
      <c r="K53" s="9">
        <v>27</v>
      </c>
      <c r="M53" s="8" t="s">
        <v>125</v>
      </c>
      <c r="N53" s="8" t="s">
        <v>120</v>
      </c>
      <c r="O53" s="9">
        <v>30</v>
      </c>
      <c r="Q53" s="8" t="s">
        <v>126</v>
      </c>
      <c r="R53" s="8" t="s">
        <v>120</v>
      </c>
      <c r="S53" s="9">
        <v>2</v>
      </c>
      <c r="U53" s="8" t="s">
        <v>125</v>
      </c>
      <c r="V53" s="8" t="s">
        <v>120</v>
      </c>
      <c r="W53" s="9">
        <v>10</v>
      </c>
    </row>
    <row r="54" spans="1:23">
      <c r="A54" s="8" t="s">
        <v>126</v>
      </c>
      <c r="B54" s="8" t="s">
        <v>118</v>
      </c>
      <c r="C54" s="9">
        <v>3</v>
      </c>
      <c r="E54" s="8" t="s">
        <v>126</v>
      </c>
      <c r="F54" s="8" t="s">
        <v>118</v>
      </c>
      <c r="G54" s="9">
        <v>20</v>
      </c>
      <c r="I54" s="8" t="s">
        <v>126</v>
      </c>
      <c r="J54" s="8" t="s">
        <v>118</v>
      </c>
      <c r="K54" s="9">
        <v>3</v>
      </c>
      <c r="M54" s="8" t="s">
        <v>126</v>
      </c>
      <c r="N54" s="8" t="s">
        <v>118</v>
      </c>
      <c r="O54" s="9">
        <v>4</v>
      </c>
      <c r="Q54" s="8" t="s">
        <v>127</v>
      </c>
      <c r="R54" s="8" t="s">
        <v>118</v>
      </c>
      <c r="S54" s="9">
        <v>221</v>
      </c>
      <c r="U54" s="8" t="s">
        <v>126</v>
      </c>
      <c r="V54" s="8" t="s">
        <v>118</v>
      </c>
      <c r="W54" s="9">
        <v>1</v>
      </c>
    </row>
    <row r="55" spans="1:23">
      <c r="A55" s="8" t="s">
        <v>126</v>
      </c>
      <c r="B55" s="8" t="s">
        <v>119</v>
      </c>
      <c r="C55" s="9">
        <v>104</v>
      </c>
      <c r="E55" s="8" t="s">
        <v>126</v>
      </c>
      <c r="F55" s="8" t="s">
        <v>119</v>
      </c>
      <c r="G55" s="9">
        <v>196</v>
      </c>
      <c r="I55" s="8" t="s">
        <v>126</v>
      </c>
      <c r="J55" s="8" t="s">
        <v>119</v>
      </c>
      <c r="K55" s="9">
        <v>21</v>
      </c>
      <c r="M55" s="8" t="s">
        <v>126</v>
      </c>
      <c r="N55" s="8" t="s">
        <v>119</v>
      </c>
      <c r="O55" s="9">
        <v>82</v>
      </c>
      <c r="Q55" s="8" t="s">
        <v>127</v>
      </c>
      <c r="R55" s="8" t="s">
        <v>119</v>
      </c>
      <c r="S55" s="9">
        <v>268</v>
      </c>
      <c r="U55" s="8" t="s">
        <v>126</v>
      </c>
      <c r="V55" s="8" t="s">
        <v>119</v>
      </c>
      <c r="W55" s="9">
        <v>11</v>
      </c>
    </row>
    <row r="56" spans="1:23">
      <c r="A56" s="8" t="s">
        <v>126</v>
      </c>
      <c r="B56" s="8" t="s">
        <v>120</v>
      </c>
      <c r="C56" s="9">
        <v>94</v>
      </c>
      <c r="E56" s="8" t="s">
        <v>126</v>
      </c>
      <c r="F56" s="8" t="s">
        <v>120</v>
      </c>
      <c r="G56" s="9">
        <v>210</v>
      </c>
      <c r="I56" s="8" t="s">
        <v>126</v>
      </c>
      <c r="J56" s="8" t="s">
        <v>120</v>
      </c>
      <c r="K56" s="9">
        <v>41</v>
      </c>
      <c r="M56" s="8" t="s">
        <v>126</v>
      </c>
      <c r="N56" s="8" t="s">
        <v>120</v>
      </c>
      <c r="O56" s="9">
        <v>94</v>
      </c>
      <c r="Q56" s="8" t="s">
        <v>127</v>
      </c>
      <c r="R56" s="8" t="s">
        <v>120</v>
      </c>
      <c r="S56" s="9">
        <v>221</v>
      </c>
      <c r="U56" s="8" t="s">
        <v>126</v>
      </c>
      <c r="V56" s="8" t="s">
        <v>120</v>
      </c>
      <c r="W56" s="9">
        <v>6</v>
      </c>
    </row>
    <row r="57" spans="1:23">
      <c r="A57" s="8" t="s">
        <v>127</v>
      </c>
      <c r="B57" s="8" t="s">
        <v>118</v>
      </c>
      <c r="C57" s="9">
        <v>164</v>
      </c>
      <c r="E57" s="8" t="s">
        <v>127</v>
      </c>
      <c r="F57" s="8" t="s">
        <v>118</v>
      </c>
      <c r="G57" s="9">
        <v>274</v>
      </c>
      <c r="I57" s="8" t="s">
        <v>127</v>
      </c>
      <c r="J57" s="8" t="s">
        <v>118</v>
      </c>
      <c r="K57" s="9">
        <v>227</v>
      </c>
      <c r="M57" s="8" t="s">
        <v>127</v>
      </c>
      <c r="N57" s="8" t="s">
        <v>118</v>
      </c>
      <c r="O57" s="9">
        <v>103</v>
      </c>
      <c r="Q57" s="13" t="s">
        <v>158</v>
      </c>
      <c r="R57" s="13"/>
      <c r="S57" s="13"/>
      <c r="U57" s="8" t="s">
        <v>127</v>
      </c>
      <c r="V57" s="8" t="s">
        <v>118</v>
      </c>
      <c r="W57" s="9">
        <v>27</v>
      </c>
    </row>
    <row r="58" spans="1:23">
      <c r="A58" s="8" t="s">
        <v>127</v>
      </c>
      <c r="B58" s="8" t="s">
        <v>119</v>
      </c>
      <c r="C58" s="9">
        <v>4588</v>
      </c>
      <c r="E58" s="8" t="s">
        <v>127</v>
      </c>
      <c r="F58" s="8" t="s">
        <v>119</v>
      </c>
      <c r="G58" s="9">
        <v>5625</v>
      </c>
      <c r="I58" s="8" t="s">
        <v>127</v>
      </c>
      <c r="J58" s="8" t="s">
        <v>119</v>
      </c>
      <c r="K58" s="9">
        <v>719</v>
      </c>
      <c r="M58" s="8" t="s">
        <v>127</v>
      </c>
      <c r="N58" s="8" t="s">
        <v>119</v>
      </c>
      <c r="O58" s="9">
        <v>2298</v>
      </c>
      <c r="Q58" s="50"/>
      <c r="S58" s="57">
        <f>SUM(S36:S57)</f>
        <v>1257</v>
      </c>
      <c r="U58" s="8" t="s">
        <v>127</v>
      </c>
      <c r="V58" s="8" t="s">
        <v>119</v>
      </c>
      <c r="W58" s="9">
        <v>903</v>
      </c>
    </row>
    <row r="59" spans="1:23">
      <c r="A59" s="8" t="s">
        <v>127</v>
      </c>
      <c r="B59" s="8" t="s">
        <v>120</v>
      </c>
      <c r="C59" s="9">
        <v>3116</v>
      </c>
      <c r="E59" s="8" t="s">
        <v>127</v>
      </c>
      <c r="F59" s="8" t="s">
        <v>120</v>
      </c>
      <c r="G59" s="9">
        <v>3324</v>
      </c>
      <c r="I59" s="8" t="s">
        <v>127</v>
      </c>
      <c r="J59" s="8" t="s">
        <v>120</v>
      </c>
      <c r="K59" s="9">
        <v>539</v>
      </c>
      <c r="M59" s="8" t="s">
        <v>127</v>
      </c>
      <c r="N59" s="8" t="s">
        <v>120</v>
      </c>
      <c r="O59" s="9">
        <v>1316</v>
      </c>
      <c r="Q59" s="60"/>
      <c r="R59" s="61"/>
      <c r="S59" s="63"/>
      <c r="U59" s="8" t="s">
        <v>127</v>
      </c>
      <c r="V59" s="8" t="s">
        <v>120</v>
      </c>
      <c r="W59" s="9">
        <v>613</v>
      </c>
    </row>
    <row r="60" spans="1:23">
      <c r="A60" s="13" t="s">
        <v>158</v>
      </c>
      <c r="B60" s="13"/>
      <c r="C60" s="13"/>
      <c r="E60" s="13" t="s">
        <v>158</v>
      </c>
      <c r="F60" s="13"/>
      <c r="G60" s="13"/>
      <c r="I60" s="13" t="s">
        <v>158</v>
      </c>
      <c r="J60" s="13"/>
      <c r="K60" s="13"/>
      <c r="M60" s="13" t="s">
        <v>158</v>
      </c>
      <c r="N60" s="13"/>
      <c r="O60" s="13"/>
      <c r="S60" s="38"/>
      <c r="U60" s="13" t="s">
        <v>158</v>
      </c>
      <c r="V60" s="13"/>
      <c r="W60" s="13"/>
    </row>
    <row r="61" spans="1:23">
      <c r="C61" s="38">
        <f>SUM(C36:C60)</f>
        <v>12666</v>
      </c>
      <c r="E61" s="50"/>
      <c r="G61" s="57">
        <f>SUM(G36:G60)</f>
        <v>21122</v>
      </c>
      <c r="I61" s="50"/>
      <c r="K61" s="57">
        <f>SUM(K36:K60)</f>
        <v>3243</v>
      </c>
      <c r="M61" s="50"/>
      <c r="O61" s="57">
        <f>SUM(O36:O60)</f>
        <v>7173</v>
      </c>
      <c r="S61" s="38"/>
      <c r="U61" s="50"/>
      <c r="W61" s="57">
        <f>SUM(W36:W60)</f>
        <v>2325</v>
      </c>
    </row>
    <row r="62" spans="1:23">
      <c r="C62" s="38"/>
      <c r="E62" s="60"/>
      <c r="F62" s="61"/>
      <c r="G62" s="63"/>
      <c r="I62" s="60"/>
      <c r="J62" s="61"/>
      <c r="K62" s="63"/>
      <c r="M62" s="60"/>
      <c r="N62" s="61"/>
      <c r="O62" s="63"/>
      <c r="S62" s="38"/>
      <c r="U62" s="60"/>
      <c r="V62" s="61"/>
      <c r="W62" s="63"/>
    </row>
    <row r="63" spans="1:23">
      <c r="C63" s="38"/>
      <c r="G63" s="38"/>
      <c r="K63" s="38"/>
      <c r="O63" s="38"/>
      <c r="S63" s="38"/>
      <c r="W63" s="38"/>
    </row>
    <row r="64" spans="1:23">
      <c r="C64" s="38"/>
      <c r="G64" s="38"/>
      <c r="K64" s="38"/>
      <c r="O64" s="38"/>
      <c r="S64" s="38"/>
      <c r="W64" s="38"/>
    </row>
    <row r="66" spans="1:19" ht="16.899999999999999">
      <c r="A66" s="48" t="s">
        <v>35</v>
      </c>
      <c r="B66" s="246" t="s">
        <v>173</v>
      </c>
      <c r="C66" s="247"/>
      <c r="E66" s="48" t="s">
        <v>35</v>
      </c>
      <c r="F66" s="246" t="s">
        <v>173</v>
      </c>
      <c r="G66" s="247"/>
      <c r="I66" s="48" t="s">
        <v>35</v>
      </c>
      <c r="J66" s="246" t="s">
        <v>173</v>
      </c>
      <c r="K66" s="247"/>
      <c r="M66" s="48" t="s">
        <v>35</v>
      </c>
      <c r="N66" s="246" t="s">
        <v>173</v>
      </c>
      <c r="O66" s="247"/>
      <c r="Q66" s="48" t="s">
        <v>35</v>
      </c>
      <c r="R66" s="246" t="s">
        <v>173</v>
      </c>
      <c r="S66" s="247"/>
    </row>
    <row r="67" spans="1:19" ht="16.899999999999999">
      <c r="A67" s="49" t="s">
        <v>36</v>
      </c>
      <c r="B67" s="248">
        <v>43143</v>
      </c>
      <c r="C67" s="249"/>
      <c r="E67" s="49" t="s">
        <v>36</v>
      </c>
      <c r="F67" s="248">
        <v>43143</v>
      </c>
      <c r="G67" s="249"/>
      <c r="I67" s="49" t="s">
        <v>36</v>
      </c>
      <c r="J67" s="248">
        <v>43143</v>
      </c>
      <c r="K67" s="249"/>
      <c r="M67" s="49" t="s">
        <v>36</v>
      </c>
      <c r="N67" s="248">
        <v>43143</v>
      </c>
      <c r="O67" s="249"/>
      <c r="Q67" s="49" t="s">
        <v>36</v>
      </c>
      <c r="R67" s="248">
        <v>43143</v>
      </c>
      <c r="S67" s="249"/>
    </row>
    <row r="68" spans="1:19" ht="15.75">
      <c r="A68" s="10" t="s">
        <v>51</v>
      </c>
      <c r="B68" s="10" t="s">
        <v>34</v>
      </c>
      <c r="C68" s="10" t="s">
        <v>65</v>
      </c>
      <c r="E68" s="10" t="s">
        <v>51</v>
      </c>
      <c r="F68" s="10" t="s">
        <v>34</v>
      </c>
      <c r="G68" s="10" t="s">
        <v>65</v>
      </c>
      <c r="I68" s="10" t="s">
        <v>51</v>
      </c>
      <c r="J68" s="10" t="s">
        <v>34</v>
      </c>
      <c r="K68" s="10" t="s">
        <v>65</v>
      </c>
      <c r="M68" s="10" t="s">
        <v>51</v>
      </c>
      <c r="N68" s="10" t="s">
        <v>34</v>
      </c>
      <c r="O68" s="10" t="s">
        <v>65</v>
      </c>
      <c r="Q68" s="10" t="s">
        <v>51</v>
      </c>
      <c r="R68" s="10" t="s">
        <v>34</v>
      </c>
      <c r="S68" s="10" t="s">
        <v>65</v>
      </c>
    </row>
    <row r="69" spans="1:19" ht="15.75">
      <c r="A69" s="36" t="s">
        <v>52</v>
      </c>
      <c r="B69" s="45">
        <v>3458</v>
      </c>
      <c r="C69" s="20"/>
      <c r="E69" s="36" t="s">
        <v>149</v>
      </c>
      <c r="F69" s="45">
        <v>12457</v>
      </c>
      <c r="G69" s="20"/>
      <c r="I69" s="36" t="s">
        <v>169</v>
      </c>
      <c r="J69" s="45">
        <v>6263</v>
      </c>
      <c r="K69" s="20"/>
      <c r="M69" s="36" t="s">
        <v>167</v>
      </c>
      <c r="N69" s="45">
        <v>18257</v>
      </c>
      <c r="O69" s="20"/>
      <c r="Q69" s="36" t="s">
        <v>170</v>
      </c>
      <c r="R69" s="45">
        <v>8790</v>
      </c>
      <c r="S69" s="20"/>
    </row>
    <row r="70" spans="1:19" ht="14.65" thickBot="1">
      <c r="A70" s="50"/>
      <c r="C70" s="51"/>
      <c r="E70" s="50"/>
      <c r="G70" s="51"/>
      <c r="I70" s="50"/>
      <c r="K70" s="51"/>
      <c r="M70" s="50"/>
      <c r="O70" s="51"/>
      <c r="Q70" s="50"/>
      <c r="S70" s="51"/>
    </row>
    <row r="71" spans="1:19" ht="16.149999999999999" thickBot="1">
      <c r="A71" s="52" t="s">
        <v>182</v>
      </c>
      <c r="B71" s="37" t="s">
        <v>37</v>
      </c>
      <c r="C71" s="53" t="s">
        <v>40</v>
      </c>
      <c r="E71" s="52" t="s">
        <v>185</v>
      </c>
      <c r="F71" s="37" t="s">
        <v>37</v>
      </c>
      <c r="G71" s="53" t="s">
        <v>40</v>
      </c>
      <c r="I71" s="52" t="s">
        <v>186</v>
      </c>
      <c r="J71" s="37" t="s">
        <v>37</v>
      </c>
      <c r="K71" s="53" t="s">
        <v>40</v>
      </c>
      <c r="M71" s="52" t="s">
        <v>187</v>
      </c>
      <c r="N71" s="37" t="s">
        <v>37</v>
      </c>
      <c r="O71" s="53" t="s">
        <v>40</v>
      </c>
      <c r="Q71" s="52" t="s">
        <v>188</v>
      </c>
      <c r="R71" s="37" t="s">
        <v>37</v>
      </c>
      <c r="S71" s="53" t="s">
        <v>40</v>
      </c>
    </row>
    <row r="72" spans="1:19" ht="14.65" thickBot="1">
      <c r="A72" s="54">
        <f>SUM(B72+C72)</f>
        <v>3458</v>
      </c>
      <c r="B72" s="44">
        <v>2534</v>
      </c>
      <c r="C72" s="55">
        <v>924</v>
      </c>
      <c r="E72" s="54">
        <f>SUM(F72+G72)</f>
        <v>12457</v>
      </c>
      <c r="F72" s="44">
        <v>8730</v>
      </c>
      <c r="G72" s="55">
        <v>3727</v>
      </c>
      <c r="I72" s="54">
        <f>SUM(J72+K72)</f>
        <v>6263</v>
      </c>
      <c r="J72" s="44">
        <v>3963</v>
      </c>
      <c r="K72" s="55">
        <v>2300</v>
      </c>
      <c r="M72" s="54">
        <f>SUM(N72+O72)</f>
        <v>18259</v>
      </c>
      <c r="N72" s="44">
        <v>11214</v>
      </c>
      <c r="O72" s="55">
        <v>7045</v>
      </c>
      <c r="Q72" s="54">
        <f>SUM(R72+S72)</f>
        <v>8790</v>
      </c>
      <c r="R72" s="44">
        <v>6490</v>
      </c>
      <c r="S72" s="55">
        <v>2300</v>
      </c>
    </row>
    <row r="73" spans="1:19" ht="14.65" thickBot="1">
      <c r="A73" s="50"/>
      <c r="C73" s="51"/>
      <c r="E73" s="50"/>
      <c r="G73" s="51"/>
      <c r="I73" s="50"/>
      <c r="K73" s="51"/>
      <c r="M73" s="50"/>
      <c r="O73" s="51"/>
      <c r="Q73" s="50"/>
      <c r="S73" s="51"/>
    </row>
    <row r="74" spans="1:19" ht="16.149999999999999" thickBot="1">
      <c r="A74" s="52" t="s">
        <v>182</v>
      </c>
      <c r="B74" s="41" t="s">
        <v>41</v>
      </c>
      <c r="C74" s="56" t="s">
        <v>50</v>
      </c>
      <c r="E74" s="52" t="s">
        <v>185</v>
      </c>
      <c r="F74" s="41" t="s">
        <v>41</v>
      </c>
      <c r="G74" s="56" t="s">
        <v>50</v>
      </c>
      <c r="I74" s="52" t="s">
        <v>186</v>
      </c>
      <c r="J74" s="41" t="s">
        <v>41</v>
      </c>
      <c r="K74" s="56" t="s">
        <v>50</v>
      </c>
      <c r="M74" s="52" t="s">
        <v>187</v>
      </c>
      <c r="N74" s="41" t="s">
        <v>41</v>
      </c>
      <c r="O74" s="56" t="s">
        <v>50</v>
      </c>
      <c r="Q74" s="52" t="s">
        <v>188</v>
      </c>
      <c r="R74" s="41" t="s">
        <v>41</v>
      </c>
      <c r="S74" s="56" t="s">
        <v>50</v>
      </c>
    </row>
    <row r="75" spans="1:19" ht="15.75">
      <c r="A75" s="50"/>
      <c r="B75" s="39" t="s">
        <v>42</v>
      </c>
      <c r="C75" s="40">
        <v>1109</v>
      </c>
      <c r="E75" s="50"/>
      <c r="F75" s="39" t="s">
        <v>42</v>
      </c>
      <c r="G75" s="40">
        <v>3785</v>
      </c>
      <c r="I75" s="50"/>
      <c r="J75" s="39" t="s">
        <v>42</v>
      </c>
      <c r="K75" s="40">
        <v>2321</v>
      </c>
      <c r="M75" s="50"/>
      <c r="N75" s="39" t="s">
        <v>42</v>
      </c>
      <c r="O75" s="40">
        <v>5849</v>
      </c>
      <c r="Q75" s="50"/>
      <c r="R75" s="39" t="s">
        <v>42</v>
      </c>
      <c r="S75" s="40">
        <v>4006</v>
      </c>
    </row>
    <row r="76" spans="1:19" ht="15.75">
      <c r="A76" s="50"/>
      <c r="B76" s="7" t="s">
        <v>43</v>
      </c>
      <c r="C76" s="9">
        <v>52</v>
      </c>
      <c r="E76" s="50"/>
      <c r="F76" s="7" t="s">
        <v>43</v>
      </c>
      <c r="G76" s="9">
        <v>208</v>
      </c>
      <c r="I76" s="50"/>
      <c r="J76" s="7" t="s">
        <v>43</v>
      </c>
      <c r="K76" s="9">
        <v>64</v>
      </c>
      <c r="M76" s="50"/>
      <c r="N76" s="7" t="s">
        <v>43</v>
      </c>
      <c r="O76" s="9">
        <v>352</v>
      </c>
      <c r="Q76" s="50"/>
      <c r="R76" s="7" t="s">
        <v>43</v>
      </c>
      <c r="S76" s="9">
        <v>140</v>
      </c>
    </row>
    <row r="77" spans="1:19" ht="15.75">
      <c r="A77" s="50"/>
      <c r="B77" s="7" t="s">
        <v>44</v>
      </c>
      <c r="C77" s="9">
        <v>348</v>
      </c>
      <c r="E77" s="50"/>
      <c r="F77" s="7" t="s">
        <v>44</v>
      </c>
      <c r="G77" s="9">
        <v>1250</v>
      </c>
      <c r="I77" s="50"/>
      <c r="J77" s="7" t="s">
        <v>44</v>
      </c>
      <c r="K77" s="9">
        <v>637</v>
      </c>
      <c r="M77" s="50"/>
      <c r="N77" s="7" t="s">
        <v>44</v>
      </c>
      <c r="O77" s="9">
        <v>1980</v>
      </c>
      <c r="Q77" s="50"/>
      <c r="R77" s="7" t="s">
        <v>44</v>
      </c>
      <c r="S77" s="9">
        <v>1306</v>
      </c>
    </row>
    <row r="78" spans="1:19" ht="15.75">
      <c r="A78" s="50"/>
      <c r="B78" s="7" t="s">
        <v>45</v>
      </c>
      <c r="C78" s="9">
        <v>1949</v>
      </c>
      <c r="E78" s="50"/>
      <c r="F78" s="7" t="s">
        <v>45</v>
      </c>
      <c r="G78" s="9">
        <v>7214</v>
      </c>
      <c r="I78" s="50"/>
      <c r="J78" s="7" t="s">
        <v>45</v>
      </c>
      <c r="K78" s="9">
        <v>3241</v>
      </c>
      <c r="M78" s="50"/>
      <c r="N78" s="7" t="s">
        <v>45</v>
      </c>
      <c r="O78" s="9">
        <v>10078</v>
      </c>
      <c r="Q78" s="50"/>
      <c r="R78" s="7" t="s">
        <v>45</v>
      </c>
      <c r="S78" s="9">
        <v>3338</v>
      </c>
    </row>
    <row r="79" spans="1:19">
      <c r="A79" s="50"/>
      <c r="C79" s="57">
        <f>SUM(C75:C78)</f>
        <v>3458</v>
      </c>
      <c r="E79" s="50"/>
      <c r="G79" s="57">
        <f>SUM(G75:G78)</f>
        <v>12457</v>
      </c>
      <c r="I79" s="50"/>
      <c r="K79" s="57">
        <f>SUM(K75:K78)</f>
        <v>6263</v>
      </c>
      <c r="M79" s="50"/>
      <c r="O79" s="57">
        <f>SUM(O75:O78)</f>
        <v>18259</v>
      </c>
      <c r="Q79" s="50"/>
      <c r="S79" s="57">
        <f>SUM(S75:S78)</f>
        <v>8790</v>
      </c>
    </row>
    <row r="80" spans="1:19" ht="14.65" thickBot="1">
      <c r="A80" s="50"/>
      <c r="C80" s="51"/>
      <c r="E80" s="50"/>
      <c r="G80" s="51"/>
      <c r="I80" s="50"/>
      <c r="K80" s="51"/>
      <c r="M80" s="50"/>
      <c r="O80" s="51"/>
      <c r="Q80" s="50"/>
      <c r="S80" s="51"/>
    </row>
    <row r="81" spans="1:19" ht="16.149999999999999" thickBot="1">
      <c r="A81" s="52" t="s">
        <v>182</v>
      </c>
      <c r="B81" s="41" t="s">
        <v>62</v>
      </c>
      <c r="C81" s="56" t="s">
        <v>50</v>
      </c>
      <c r="E81" s="52" t="s">
        <v>185</v>
      </c>
      <c r="F81" s="41" t="s">
        <v>62</v>
      </c>
      <c r="G81" s="56" t="s">
        <v>50</v>
      </c>
      <c r="I81" s="52" t="s">
        <v>186</v>
      </c>
      <c r="J81" s="41" t="s">
        <v>62</v>
      </c>
      <c r="K81" s="56" t="s">
        <v>50</v>
      </c>
      <c r="M81" s="52" t="s">
        <v>187</v>
      </c>
      <c r="N81" s="41" t="s">
        <v>62</v>
      </c>
      <c r="O81" s="56" t="s">
        <v>50</v>
      </c>
      <c r="Q81" s="52" t="s">
        <v>188</v>
      </c>
      <c r="R81" s="41" t="s">
        <v>62</v>
      </c>
      <c r="S81" s="56" t="s">
        <v>50</v>
      </c>
    </row>
    <row r="82" spans="1:19" ht="15.75">
      <c r="A82" s="50"/>
      <c r="B82" s="39" t="s">
        <v>64</v>
      </c>
      <c r="C82" s="42">
        <v>1914</v>
      </c>
      <c r="E82" s="50"/>
      <c r="F82" s="39" t="s">
        <v>64</v>
      </c>
      <c r="G82" s="42">
        <v>6886</v>
      </c>
      <c r="I82" s="50"/>
      <c r="J82" s="39" t="s">
        <v>64</v>
      </c>
      <c r="K82" s="42">
        <v>3502</v>
      </c>
      <c r="M82" s="50"/>
      <c r="N82" s="39" t="s">
        <v>64</v>
      </c>
      <c r="O82" s="42">
        <v>10264</v>
      </c>
      <c r="Q82" s="50"/>
      <c r="R82" s="39" t="s">
        <v>64</v>
      </c>
      <c r="S82" s="42">
        <v>4905</v>
      </c>
    </row>
    <row r="83" spans="1:19" ht="15.75">
      <c r="A83" s="50"/>
      <c r="B83" s="7" t="s">
        <v>174</v>
      </c>
      <c r="C83" s="12">
        <v>1544</v>
      </c>
      <c r="E83" s="50"/>
      <c r="F83" s="7" t="s">
        <v>174</v>
      </c>
      <c r="G83" s="12">
        <v>5571</v>
      </c>
      <c r="I83" s="50"/>
      <c r="J83" s="7" t="s">
        <v>174</v>
      </c>
      <c r="K83" s="12">
        <v>2761</v>
      </c>
      <c r="M83" s="50"/>
      <c r="N83" s="7" t="s">
        <v>174</v>
      </c>
      <c r="O83" s="12">
        <v>7993</v>
      </c>
      <c r="Q83" s="50"/>
      <c r="R83" s="7" t="s">
        <v>174</v>
      </c>
      <c r="S83" s="12">
        <v>3885</v>
      </c>
    </row>
    <row r="84" spans="1:19">
      <c r="A84" s="50"/>
      <c r="C84" s="57"/>
      <c r="E84" s="50"/>
      <c r="G84" s="57"/>
      <c r="I84" s="50"/>
      <c r="K84" s="57"/>
      <c r="M84" s="50"/>
      <c r="O84" s="57"/>
      <c r="Q84" s="50"/>
      <c r="S84" s="57"/>
    </row>
    <row r="85" spans="1:19" ht="14.65" thickBot="1">
      <c r="A85" s="50"/>
      <c r="C85" s="51"/>
      <c r="E85" s="50"/>
      <c r="G85" s="51"/>
      <c r="I85" s="50"/>
      <c r="K85" s="51"/>
      <c r="M85" s="50"/>
      <c r="O85" s="51"/>
      <c r="Q85" s="50"/>
      <c r="S85" s="51"/>
    </row>
    <row r="86" spans="1:19" ht="16.149999999999999" thickBot="1">
      <c r="A86" s="52" t="s">
        <v>182</v>
      </c>
      <c r="B86" s="41" t="s">
        <v>56</v>
      </c>
      <c r="C86" s="56" t="s">
        <v>50</v>
      </c>
      <c r="E86" s="52" t="s">
        <v>185</v>
      </c>
      <c r="F86" s="41" t="s">
        <v>56</v>
      </c>
      <c r="G86" s="56" t="s">
        <v>50</v>
      </c>
      <c r="I86" s="52" t="s">
        <v>186</v>
      </c>
      <c r="J86" s="41" t="s">
        <v>56</v>
      </c>
      <c r="K86" s="56" t="s">
        <v>50</v>
      </c>
      <c r="M86" s="52" t="s">
        <v>187</v>
      </c>
      <c r="N86" s="41" t="s">
        <v>56</v>
      </c>
      <c r="O86" s="56" t="s">
        <v>50</v>
      </c>
      <c r="Q86" s="52" t="s">
        <v>188</v>
      </c>
      <c r="R86" s="41" t="s">
        <v>56</v>
      </c>
      <c r="S86" s="56" t="s">
        <v>50</v>
      </c>
    </row>
    <row r="87" spans="1:19" ht="15.75">
      <c r="A87" s="50"/>
      <c r="B87" s="39" t="s">
        <v>58</v>
      </c>
      <c r="C87" s="34">
        <v>238</v>
      </c>
      <c r="E87" s="50"/>
      <c r="F87" s="39" t="s">
        <v>58</v>
      </c>
      <c r="G87" s="34">
        <v>828</v>
      </c>
      <c r="I87" s="50"/>
      <c r="J87" s="39" t="s">
        <v>58</v>
      </c>
      <c r="K87" s="34">
        <v>492</v>
      </c>
      <c r="M87" s="50"/>
      <c r="N87" s="39" t="s">
        <v>58</v>
      </c>
      <c r="O87" s="34">
        <v>1539</v>
      </c>
      <c r="Q87" s="50"/>
      <c r="R87" s="39" t="s">
        <v>58</v>
      </c>
      <c r="S87" s="34">
        <v>512</v>
      </c>
    </row>
    <row r="88" spans="1:19" ht="15.75">
      <c r="A88" s="50"/>
      <c r="B88" s="7" t="s">
        <v>59</v>
      </c>
      <c r="C88" s="4">
        <v>269</v>
      </c>
      <c r="E88" s="50"/>
      <c r="F88" s="7" t="s">
        <v>59</v>
      </c>
      <c r="G88" s="4">
        <v>1015</v>
      </c>
      <c r="I88" s="50"/>
      <c r="J88" s="7" t="s">
        <v>59</v>
      </c>
      <c r="K88" s="4">
        <v>456</v>
      </c>
      <c r="M88" s="50"/>
      <c r="N88" s="7" t="s">
        <v>59</v>
      </c>
      <c r="O88" s="4">
        <v>1475</v>
      </c>
      <c r="Q88" s="50"/>
      <c r="R88" s="7" t="s">
        <v>59</v>
      </c>
      <c r="S88" s="4">
        <v>650</v>
      </c>
    </row>
    <row r="89" spans="1:19" ht="15.75">
      <c r="A89" s="50"/>
      <c r="B89" s="7" t="s">
        <v>176</v>
      </c>
      <c r="C89" s="4">
        <v>564</v>
      </c>
      <c r="E89" s="50"/>
      <c r="F89" s="7" t="s">
        <v>176</v>
      </c>
      <c r="G89" s="4">
        <v>2171</v>
      </c>
      <c r="I89" s="50"/>
      <c r="J89" s="7" t="s">
        <v>176</v>
      </c>
      <c r="K89" s="4">
        <v>975</v>
      </c>
      <c r="M89" s="50"/>
      <c r="N89" s="7" t="s">
        <v>176</v>
      </c>
      <c r="O89" s="4">
        <v>3014</v>
      </c>
      <c r="Q89" s="50"/>
      <c r="R89" s="7" t="s">
        <v>176</v>
      </c>
      <c r="S89" s="4">
        <v>1642</v>
      </c>
    </row>
    <row r="90" spans="1:19" ht="15.75">
      <c r="A90" s="50"/>
      <c r="B90" s="7" t="s">
        <v>177</v>
      </c>
      <c r="C90" s="4">
        <v>581</v>
      </c>
      <c r="E90" s="50"/>
      <c r="F90" s="7" t="s">
        <v>177</v>
      </c>
      <c r="G90" s="4">
        <v>2075</v>
      </c>
      <c r="I90" s="50"/>
      <c r="J90" s="7" t="s">
        <v>177</v>
      </c>
      <c r="K90" s="4">
        <v>1117</v>
      </c>
      <c r="M90" s="50"/>
      <c r="N90" s="7" t="s">
        <v>177</v>
      </c>
      <c r="O90" s="4">
        <v>3039</v>
      </c>
      <c r="Q90" s="50"/>
      <c r="R90" s="7" t="s">
        <v>177</v>
      </c>
      <c r="S90" s="4">
        <v>1561</v>
      </c>
    </row>
    <row r="91" spans="1:19" ht="15.75">
      <c r="A91" s="50"/>
      <c r="B91" s="7" t="s">
        <v>178</v>
      </c>
      <c r="C91" s="4">
        <v>636</v>
      </c>
      <c r="E91" s="50"/>
      <c r="F91" s="7" t="s">
        <v>178</v>
      </c>
      <c r="G91" s="4">
        <v>2260</v>
      </c>
      <c r="I91" s="50"/>
      <c r="J91" s="7" t="s">
        <v>178</v>
      </c>
      <c r="K91" s="4">
        <v>1163</v>
      </c>
      <c r="M91" s="50"/>
      <c r="N91" s="7" t="s">
        <v>178</v>
      </c>
      <c r="O91" s="4">
        <v>3447</v>
      </c>
      <c r="Q91" s="50"/>
      <c r="R91" s="7" t="s">
        <v>178</v>
      </c>
      <c r="S91" s="4">
        <v>1525</v>
      </c>
    </row>
    <row r="92" spans="1:19" ht="15.75">
      <c r="A92" s="50"/>
      <c r="B92" s="7" t="s">
        <v>60</v>
      </c>
      <c r="C92" s="4">
        <v>1155</v>
      </c>
      <c r="E92" s="50"/>
      <c r="F92" s="7" t="s">
        <v>60</v>
      </c>
      <c r="G92" s="4">
        <v>4066</v>
      </c>
      <c r="I92" s="50"/>
      <c r="J92" s="7" t="s">
        <v>60</v>
      </c>
      <c r="K92" s="4">
        <v>2018</v>
      </c>
      <c r="M92" s="50"/>
      <c r="N92" s="7" t="s">
        <v>60</v>
      </c>
      <c r="O92" s="4">
        <v>5609</v>
      </c>
      <c r="Q92" s="50"/>
      <c r="R92" s="7" t="s">
        <v>60</v>
      </c>
      <c r="S92" s="4">
        <v>2786</v>
      </c>
    </row>
    <row r="93" spans="1:19" ht="15.75">
      <c r="A93" s="50"/>
      <c r="B93" s="7" t="s">
        <v>61</v>
      </c>
      <c r="C93" s="4">
        <v>15</v>
      </c>
      <c r="E93" s="50"/>
      <c r="F93" s="7" t="s">
        <v>61</v>
      </c>
      <c r="G93" s="4">
        <v>42</v>
      </c>
      <c r="I93" s="50"/>
      <c r="J93" s="7" t="s">
        <v>61</v>
      </c>
      <c r="K93" s="4">
        <v>42</v>
      </c>
      <c r="M93" s="50"/>
      <c r="N93" s="7" t="s">
        <v>61</v>
      </c>
      <c r="O93" s="4">
        <v>134</v>
      </c>
      <c r="Q93" s="50"/>
      <c r="R93" s="7" t="s">
        <v>61</v>
      </c>
      <c r="S93" s="4">
        <v>114</v>
      </c>
    </row>
    <row r="94" spans="1:19">
      <c r="A94" s="50"/>
      <c r="C94" s="58">
        <f>SUM(C87:C93)</f>
        <v>3458</v>
      </c>
      <c r="E94" s="50"/>
      <c r="G94" s="58">
        <f>SUM(G87:G93)</f>
        <v>12457</v>
      </c>
      <c r="I94" s="50"/>
      <c r="K94" s="58">
        <f>SUM(K87:K93)</f>
        <v>6263</v>
      </c>
      <c r="M94" s="50"/>
      <c r="O94" s="58">
        <f>SUM(O87:O93)</f>
        <v>18257</v>
      </c>
      <c r="Q94" s="50"/>
      <c r="S94" s="58">
        <f>SUM(S87:S93)</f>
        <v>8790</v>
      </c>
    </row>
    <row r="95" spans="1:19" ht="14.65" thickBot="1">
      <c r="A95" s="50"/>
      <c r="C95" s="58"/>
      <c r="E95" s="50"/>
      <c r="G95" s="58"/>
      <c r="I95" s="50"/>
      <c r="K95" s="58"/>
      <c r="M95" s="50"/>
      <c r="O95" s="58"/>
      <c r="Q95" s="50"/>
      <c r="S95" s="58"/>
    </row>
    <row r="96" spans="1:19" ht="16.149999999999999" thickBot="1">
      <c r="A96" s="52" t="s">
        <v>182</v>
      </c>
      <c r="B96" s="47" t="s">
        <v>189</v>
      </c>
      <c r="C96" s="59" t="s">
        <v>190</v>
      </c>
      <c r="E96" s="52" t="s">
        <v>185</v>
      </c>
      <c r="F96" s="47" t="s">
        <v>189</v>
      </c>
      <c r="G96" s="59" t="s">
        <v>190</v>
      </c>
      <c r="I96" s="52" t="s">
        <v>186</v>
      </c>
      <c r="J96" s="47" t="s">
        <v>189</v>
      </c>
      <c r="K96" s="59" t="s">
        <v>190</v>
      </c>
      <c r="M96" s="52" t="s">
        <v>187</v>
      </c>
      <c r="N96" s="47" t="s">
        <v>189</v>
      </c>
      <c r="O96" s="59" t="s">
        <v>190</v>
      </c>
      <c r="Q96" s="52" t="s">
        <v>188</v>
      </c>
      <c r="R96" s="47" t="s">
        <v>189</v>
      </c>
      <c r="S96" s="59" t="s">
        <v>190</v>
      </c>
    </row>
    <row r="97" spans="1:19">
      <c r="A97" s="50"/>
      <c r="B97" s="8">
        <v>269</v>
      </c>
      <c r="C97" s="4">
        <v>426</v>
      </c>
      <c r="E97" s="50"/>
      <c r="F97" s="8">
        <v>943</v>
      </c>
      <c r="G97" s="4">
        <v>1642</v>
      </c>
      <c r="I97" s="50"/>
      <c r="J97" s="8">
        <v>153</v>
      </c>
      <c r="K97" s="4">
        <v>763</v>
      </c>
      <c r="M97" s="50"/>
      <c r="N97" s="8">
        <v>850</v>
      </c>
      <c r="O97" s="4">
        <v>2702</v>
      </c>
      <c r="Q97" s="50"/>
      <c r="R97" s="8">
        <v>557</v>
      </c>
      <c r="S97" s="4">
        <v>1393</v>
      </c>
    </row>
    <row r="98" spans="1:19">
      <c r="A98" s="50"/>
      <c r="C98" s="58"/>
      <c r="E98" s="50"/>
      <c r="G98" s="58"/>
      <c r="I98" s="50"/>
      <c r="K98" s="58"/>
      <c r="M98" s="50"/>
      <c r="O98" s="58"/>
      <c r="Q98" s="50"/>
      <c r="S98" s="58"/>
    </row>
    <row r="99" spans="1:19">
      <c r="A99" s="50"/>
      <c r="C99" s="51"/>
      <c r="E99" s="50"/>
      <c r="G99" s="51"/>
      <c r="I99" s="50"/>
      <c r="K99" s="51"/>
      <c r="M99" s="50"/>
      <c r="O99" s="51"/>
      <c r="Q99" s="50"/>
      <c r="S99" s="51"/>
    </row>
    <row r="100" spans="1:19" ht="15.75">
      <c r="A100" s="17" t="s">
        <v>116</v>
      </c>
      <c r="B100" s="17" t="s">
        <v>117</v>
      </c>
      <c r="C100" s="17" t="s">
        <v>34</v>
      </c>
      <c r="E100" s="17" t="s">
        <v>116</v>
      </c>
      <c r="F100" s="17" t="s">
        <v>117</v>
      </c>
      <c r="G100" s="17" t="s">
        <v>34</v>
      </c>
      <c r="I100" s="17" t="s">
        <v>116</v>
      </c>
      <c r="J100" s="17" t="s">
        <v>117</v>
      </c>
      <c r="K100" s="17" t="s">
        <v>34</v>
      </c>
      <c r="M100" s="17" t="s">
        <v>116</v>
      </c>
      <c r="N100" s="17" t="s">
        <v>117</v>
      </c>
      <c r="O100" s="17" t="s">
        <v>34</v>
      </c>
      <c r="Q100" s="17" t="s">
        <v>116</v>
      </c>
      <c r="R100" s="17" t="s">
        <v>117</v>
      </c>
      <c r="S100" s="17" t="s">
        <v>34</v>
      </c>
    </row>
    <row r="101" spans="1:19">
      <c r="A101" s="8" t="s">
        <v>172</v>
      </c>
      <c r="B101" s="8" t="s">
        <v>118</v>
      </c>
      <c r="C101" s="9">
        <v>2</v>
      </c>
      <c r="E101" s="8" t="s">
        <v>172</v>
      </c>
      <c r="F101" s="8" t="s">
        <v>118</v>
      </c>
      <c r="G101" s="9">
        <v>8</v>
      </c>
      <c r="I101" s="8" t="s">
        <v>172</v>
      </c>
      <c r="J101" s="8" t="s">
        <v>118</v>
      </c>
      <c r="K101" s="9">
        <v>3</v>
      </c>
      <c r="M101" s="8" t="s">
        <v>172</v>
      </c>
      <c r="N101" s="8" t="s">
        <v>118</v>
      </c>
      <c r="O101" s="9">
        <v>7</v>
      </c>
      <c r="Q101" s="8" t="s">
        <v>172</v>
      </c>
      <c r="R101" s="8" t="s">
        <v>118</v>
      </c>
      <c r="S101" s="9">
        <v>8</v>
      </c>
    </row>
    <row r="102" spans="1:19">
      <c r="A102" s="8" t="s">
        <v>172</v>
      </c>
      <c r="B102" s="8" t="s">
        <v>119</v>
      </c>
      <c r="C102" s="9">
        <v>10</v>
      </c>
      <c r="E102" s="8" t="s">
        <v>172</v>
      </c>
      <c r="F102" s="8" t="s">
        <v>119</v>
      </c>
      <c r="G102" s="9">
        <v>40</v>
      </c>
      <c r="I102" s="8" t="s">
        <v>172</v>
      </c>
      <c r="J102" s="8" t="s">
        <v>119</v>
      </c>
      <c r="K102" s="9">
        <v>25</v>
      </c>
      <c r="M102" s="8" t="s">
        <v>172</v>
      </c>
      <c r="N102" s="8" t="s">
        <v>119</v>
      </c>
      <c r="O102" s="9">
        <v>53</v>
      </c>
      <c r="Q102" s="8" t="s">
        <v>172</v>
      </c>
      <c r="R102" s="8" t="s">
        <v>119</v>
      </c>
      <c r="S102" s="9">
        <v>37</v>
      </c>
    </row>
    <row r="103" spans="1:19">
      <c r="A103" s="8" t="s">
        <v>172</v>
      </c>
      <c r="B103" s="8" t="s">
        <v>120</v>
      </c>
      <c r="C103" s="9">
        <v>12</v>
      </c>
      <c r="E103" s="8" t="s">
        <v>172</v>
      </c>
      <c r="F103" s="8" t="s">
        <v>120</v>
      </c>
      <c r="G103" s="9">
        <v>56</v>
      </c>
      <c r="I103" s="8" t="s">
        <v>172</v>
      </c>
      <c r="J103" s="8" t="s">
        <v>120</v>
      </c>
      <c r="K103" s="9">
        <v>15</v>
      </c>
      <c r="M103" s="8" t="s">
        <v>172</v>
      </c>
      <c r="N103" s="8" t="s">
        <v>120</v>
      </c>
      <c r="O103" s="9">
        <v>42</v>
      </c>
      <c r="Q103" s="8" t="s">
        <v>172</v>
      </c>
      <c r="R103" s="8" t="s">
        <v>120</v>
      </c>
      <c r="S103" s="9">
        <v>17</v>
      </c>
    </row>
    <row r="104" spans="1:19">
      <c r="A104" s="8" t="s">
        <v>121</v>
      </c>
      <c r="B104" s="8" t="s">
        <v>118</v>
      </c>
      <c r="C104" s="9">
        <v>2</v>
      </c>
      <c r="E104" s="8" t="s">
        <v>121</v>
      </c>
      <c r="F104" s="8" t="s">
        <v>118</v>
      </c>
      <c r="G104" s="9">
        <v>3</v>
      </c>
      <c r="I104" s="8" t="s">
        <v>121</v>
      </c>
      <c r="J104" s="8" t="s">
        <v>118</v>
      </c>
      <c r="K104" s="9">
        <v>4</v>
      </c>
      <c r="M104" s="8" t="s">
        <v>121</v>
      </c>
      <c r="N104" s="8" t="s">
        <v>118</v>
      </c>
      <c r="O104" s="9">
        <v>21</v>
      </c>
      <c r="Q104" s="8" t="s">
        <v>121</v>
      </c>
      <c r="R104" s="8" t="s">
        <v>118</v>
      </c>
      <c r="S104" s="9">
        <v>6</v>
      </c>
    </row>
    <row r="105" spans="1:19">
      <c r="A105" s="8" t="s">
        <v>121</v>
      </c>
      <c r="B105" s="8" t="s">
        <v>119</v>
      </c>
      <c r="C105" s="9">
        <v>106</v>
      </c>
      <c r="E105" s="8" t="s">
        <v>121</v>
      </c>
      <c r="F105" s="8" t="s">
        <v>119</v>
      </c>
      <c r="G105" s="9">
        <v>216</v>
      </c>
      <c r="I105" s="8" t="s">
        <v>121</v>
      </c>
      <c r="J105" s="8" t="s">
        <v>119</v>
      </c>
      <c r="K105" s="9">
        <v>285</v>
      </c>
      <c r="M105" s="8" t="s">
        <v>121</v>
      </c>
      <c r="N105" s="8" t="s">
        <v>119</v>
      </c>
      <c r="O105" s="9">
        <v>931</v>
      </c>
      <c r="Q105" s="8" t="s">
        <v>121</v>
      </c>
      <c r="R105" s="8" t="s">
        <v>119</v>
      </c>
      <c r="S105" s="9">
        <v>288</v>
      </c>
    </row>
    <row r="106" spans="1:19">
      <c r="A106" s="8" t="s">
        <v>121</v>
      </c>
      <c r="B106" s="8" t="s">
        <v>120</v>
      </c>
      <c r="C106" s="9">
        <v>109</v>
      </c>
      <c r="E106" s="8" t="s">
        <v>121</v>
      </c>
      <c r="F106" s="8" t="s">
        <v>120</v>
      </c>
      <c r="G106" s="9">
        <v>211</v>
      </c>
      <c r="I106" s="8" t="s">
        <v>121</v>
      </c>
      <c r="J106" s="8" t="s">
        <v>120</v>
      </c>
      <c r="K106" s="9">
        <v>181</v>
      </c>
      <c r="M106" s="8" t="s">
        <v>121</v>
      </c>
      <c r="N106" s="8" t="s">
        <v>120</v>
      </c>
      <c r="O106" s="9">
        <v>827</v>
      </c>
      <c r="Q106" s="8" t="s">
        <v>121</v>
      </c>
      <c r="R106" s="8" t="s">
        <v>120</v>
      </c>
      <c r="S106" s="9">
        <v>339</v>
      </c>
    </row>
    <row r="107" spans="1:19">
      <c r="A107" s="8" t="s">
        <v>122</v>
      </c>
      <c r="B107" s="8" t="s">
        <v>118</v>
      </c>
      <c r="C107" s="9">
        <v>3</v>
      </c>
      <c r="E107" s="8" t="s">
        <v>122</v>
      </c>
      <c r="F107" s="8" t="s">
        <v>118</v>
      </c>
      <c r="G107" s="9">
        <v>3</v>
      </c>
      <c r="I107" s="8" t="s">
        <v>122</v>
      </c>
      <c r="J107" s="8" t="s">
        <v>118</v>
      </c>
      <c r="K107" s="9">
        <v>1</v>
      </c>
      <c r="M107" s="8" t="s">
        <v>122</v>
      </c>
      <c r="N107" s="8" t="s">
        <v>118</v>
      </c>
      <c r="O107" s="9">
        <v>10</v>
      </c>
      <c r="Q107" s="8" t="s">
        <v>122</v>
      </c>
      <c r="R107" s="8" t="s">
        <v>118</v>
      </c>
      <c r="S107" s="9"/>
    </row>
    <row r="108" spans="1:19">
      <c r="A108" s="8" t="s">
        <v>122</v>
      </c>
      <c r="B108" s="8" t="s">
        <v>119</v>
      </c>
      <c r="C108" s="9">
        <v>6</v>
      </c>
      <c r="E108" s="8" t="s">
        <v>122</v>
      </c>
      <c r="F108" s="8" t="s">
        <v>119</v>
      </c>
      <c r="G108" s="9">
        <v>72</v>
      </c>
      <c r="I108" s="8" t="s">
        <v>122</v>
      </c>
      <c r="J108" s="8" t="s">
        <v>119</v>
      </c>
      <c r="K108" s="9">
        <v>24</v>
      </c>
      <c r="M108" s="8" t="s">
        <v>122</v>
      </c>
      <c r="N108" s="8" t="s">
        <v>119</v>
      </c>
      <c r="O108" s="9">
        <v>215</v>
      </c>
      <c r="Q108" s="8" t="s">
        <v>122</v>
      </c>
      <c r="R108" s="8" t="s">
        <v>119</v>
      </c>
      <c r="S108" s="9">
        <v>21</v>
      </c>
    </row>
    <row r="109" spans="1:19">
      <c r="A109" s="8" t="s">
        <v>122</v>
      </c>
      <c r="B109" s="8" t="s">
        <v>120</v>
      </c>
      <c r="C109" s="9">
        <v>10</v>
      </c>
      <c r="E109" s="8" t="s">
        <v>122</v>
      </c>
      <c r="F109" s="8" t="s">
        <v>120</v>
      </c>
      <c r="G109" s="9">
        <v>44</v>
      </c>
      <c r="I109" s="8" t="s">
        <v>122</v>
      </c>
      <c r="J109" s="8" t="s">
        <v>120</v>
      </c>
      <c r="K109" s="9">
        <v>22</v>
      </c>
      <c r="M109" s="8" t="s">
        <v>122</v>
      </c>
      <c r="N109" s="8" t="s">
        <v>120</v>
      </c>
      <c r="O109" s="9">
        <v>193</v>
      </c>
      <c r="Q109" s="8" t="s">
        <v>122</v>
      </c>
      <c r="R109" s="8" t="s">
        <v>120</v>
      </c>
      <c r="S109" s="9">
        <v>16</v>
      </c>
    </row>
    <row r="110" spans="1:19">
      <c r="A110" s="8" t="s">
        <v>124</v>
      </c>
      <c r="B110" s="8" t="s">
        <v>118</v>
      </c>
      <c r="C110" s="9">
        <v>108</v>
      </c>
      <c r="E110" s="8" t="s">
        <v>123</v>
      </c>
      <c r="F110" s="8" t="s">
        <v>118</v>
      </c>
      <c r="G110" s="9">
        <v>2</v>
      </c>
      <c r="I110" s="8" t="s">
        <v>123</v>
      </c>
      <c r="J110" s="8" t="s">
        <v>118</v>
      </c>
      <c r="K110" s="9">
        <v>1</v>
      </c>
      <c r="M110" s="8" t="s">
        <v>123</v>
      </c>
      <c r="N110" s="8" t="s">
        <v>118</v>
      </c>
      <c r="O110" s="9">
        <v>3</v>
      </c>
      <c r="Q110" s="8" t="s">
        <v>123</v>
      </c>
      <c r="R110" s="8" t="s">
        <v>118</v>
      </c>
      <c r="S110" s="9"/>
    </row>
    <row r="111" spans="1:19">
      <c r="A111" s="8" t="s">
        <v>124</v>
      </c>
      <c r="B111" s="8" t="s">
        <v>119</v>
      </c>
      <c r="C111" s="9">
        <v>848</v>
      </c>
      <c r="E111" s="8" t="s">
        <v>123</v>
      </c>
      <c r="F111" s="8" t="s">
        <v>119</v>
      </c>
      <c r="G111" s="9">
        <v>6</v>
      </c>
      <c r="I111" s="8" t="s">
        <v>123</v>
      </c>
      <c r="J111" s="8" t="s">
        <v>119</v>
      </c>
      <c r="K111" s="9">
        <v>2</v>
      </c>
      <c r="M111" s="8" t="s">
        <v>123</v>
      </c>
      <c r="N111" s="8" t="s">
        <v>119</v>
      </c>
      <c r="O111" s="9">
        <v>11</v>
      </c>
      <c r="Q111" s="8" t="s">
        <v>123</v>
      </c>
      <c r="R111" s="8" t="s">
        <v>119</v>
      </c>
      <c r="S111" s="9">
        <v>2</v>
      </c>
    </row>
    <row r="112" spans="1:19">
      <c r="A112" s="8" t="s">
        <v>124</v>
      </c>
      <c r="B112" s="8" t="s">
        <v>120</v>
      </c>
      <c r="C112" s="9">
        <v>25</v>
      </c>
      <c r="E112" s="8" t="s">
        <v>123</v>
      </c>
      <c r="F112" s="8" t="s">
        <v>120</v>
      </c>
      <c r="G112" s="9">
        <v>7</v>
      </c>
      <c r="I112" s="8" t="s">
        <v>123</v>
      </c>
      <c r="J112" s="8" t="s">
        <v>120</v>
      </c>
      <c r="K112" s="9">
        <v>4</v>
      </c>
      <c r="M112" s="8" t="s">
        <v>123</v>
      </c>
      <c r="N112" s="8" t="s">
        <v>120</v>
      </c>
      <c r="O112" s="9">
        <v>11</v>
      </c>
      <c r="Q112" s="8" t="s">
        <v>123</v>
      </c>
      <c r="R112" s="8" t="s">
        <v>120</v>
      </c>
      <c r="S112" s="9">
        <v>2</v>
      </c>
    </row>
    <row r="113" spans="1:19">
      <c r="A113" s="8" t="s">
        <v>125</v>
      </c>
      <c r="B113" s="8" t="s">
        <v>118</v>
      </c>
      <c r="C113" s="9">
        <v>123</v>
      </c>
      <c r="E113" s="8" t="s">
        <v>124</v>
      </c>
      <c r="F113" s="8" t="s">
        <v>118</v>
      </c>
      <c r="G113" s="9">
        <v>101</v>
      </c>
      <c r="I113" s="8" t="s">
        <v>124</v>
      </c>
      <c r="J113" s="8" t="s">
        <v>118</v>
      </c>
      <c r="K113" s="9">
        <v>73</v>
      </c>
      <c r="M113" s="8" t="s">
        <v>124</v>
      </c>
      <c r="N113" s="8" t="s">
        <v>118</v>
      </c>
      <c r="O113" s="9">
        <v>235</v>
      </c>
      <c r="Q113" s="8" t="s">
        <v>124</v>
      </c>
      <c r="R113" s="8" t="s">
        <v>118</v>
      </c>
      <c r="S113" s="9">
        <v>78</v>
      </c>
    </row>
    <row r="114" spans="1:19">
      <c r="A114" s="8" t="s">
        <v>125</v>
      </c>
      <c r="B114" s="8" t="s">
        <v>119</v>
      </c>
      <c r="C114" s="9">
        <v>21</v>
      </c>
      <c r="E114" s="8" t="s">
        <v>124</v>
      </c>
      <c r="F114" s="8" t="s">
        <v>119</v>
      </c>
      <c r="G114" s="9">
        <v>3623</v>
      </c>
      <c r="I114" s="8" t="s">
        <v>124</v>
      </c>
      <c r="J114" s="8" t="s">
        <v>119</v>
      </c>
      <c r="K114" s="9">
        <v>2125</v>
      </c>
      <c r="M114" s="8" t="s">
        <v>124</v>
      </c>
      <c r="N114" s="8" t="s">
        <v>119</v>
      </c>
      <c r="O114" s="9">
        <v>5937</v>
      </c>
      <c r="Q114" s="8" t="s">
        <v>124</v>
      </c>
      <c r="R114" s="8" t="s">
        <v>119</v>
      </c>
      <c r="S114" s="9">
        <v>2424</v>
      </c>
    </row>
    <row r="115" spans="1:19">
      <c r="A115" s="8" t="s">
        <v>125</v>
      </c>
      <c r="B115" s="8" t="s">
        <v>120</v>
      </c>
      <c r="C115" s="9">
        <v>19</v>
      </c>
      <c r="E115" s="8" t="s">
        <v>124</v>
      </c>
      <c r="F115" s="8" t="s">
        <v>120</v>
      </c>
      <c r="G115" s="9">
        <v>121</v>
      </c>
      <c r="I115" s="8" t="s">
        <v>124</v>
      </c>
      <c r="J115" s="8" t="s">
        <v>120</v>
      </c>
      <c r="K115" s="9">
        <v>38</v>
      </c>
      <c r="M115" s="8" t="s">
        <v>124</v>
      </c>
      <c r="N115" s="8" t="s">
        <v>120</v>
      </c>
      <c r="O115" s="9">
        <v>177</v>
      </c>
      <c r="Q115" s="8" t="s">
        <v>124</v>
      </c>
      <c r="R115" s="8" t="s">
        <v>120</v>
      </c>
      <c r="S115" s="9">
        <v>83</v>
      </c>
    </row>
    <row r="116" spans="1:19">
      <c r="A116" s="8" t="s">
        <v>126</v>
      </c>
      <c r="B116" s="8" t="s">
        <v>118</v>
      </c>
      <c r="C116" s="9">
        <v>3</v>
      </c>
      <c r="E116" s="8" t="s">
        <v>125</v>
      </c>
      <c r="F116" s="8" t="s">
        <v>118</v>
      </c>
      <c r="G116" s="9">
        <v>101</v>
      </c>
      <c r="I116" s="8" t="s">
        <v>125</v>
      </c>
      <c r="J116" s="8" t="s">
        <v>118</v>
      </c>
      <c r="K116" s="9">
        <v>66</v>
      </c>
      <c r="M116" s="8" t="s">
        <v>125</v>
      </c>
      <c r="N116" s="8" t="s">
        <v>118</v>
      </c>
      <c r="O116" s="9">
        <v>212</v>
      </c>
      <c r="Q116" s="8" t="s">
        <v>125</v>
      </c>
      <c r="R116" s="8" t="s">
        <v>118</v>
      </c>
      <c r="S116" s="9">
        <v>111</v>
      </c>
    </row>
    <row r="117" spans="1:19">
      <c r="A117" s="8" t="s">
        <v>126</v>
      </c>
      <c r="B117" s="8" t="s">
        <v>119</v>
      </c>
      <c r="C117" s="9">
        <v>19</v>
      </c>
      <c r="E117" s="8" t="s">
        <v>125</v>
      </c>
      <c r="F117" s="8" t="s">
        <v>119</v>
      </c>
      <c r="G117" s="9">
        <v>82</v>
      </c>
      <c r="I117" s="8" t="s">
        <v>125</v>
      </c>
      <c r="J117" s="8" t="s">
        <v>119</v>
      </c>
      <c r="K117" s="9">
        <v>31</v>
      </c>
      <c r="M117" s="8" t="s">
        <v>125</v>
      </c>
      <c r="N117" s="8" t="s">
        <v>119</v>
      </c>
      <c r="O117" s="9">
        <v>152</v>
      </c>
      <c r="Q117" s="8" t="s">
        <v>125</v>
      </c>
      <c r="R117" s="8" t="s">
        <v>119</v>
      </c>
      <c r="S117" s="9">
        <v>44</v>
      </c>
    </row>
    <row r="118" spans="1:19">
      <c r="A118" s="8" t="s">
        <v>126</v>
      </c>
      <c r="B118" s="8" t="s">
        <v>120</v>
      </c>
      <c r="C118" s="9">
        <v>17</v>
      </c>
      <c r="E118" s="8" t="s">
        <v>125</v>
      </c>
      <c r="F118" s="8" t="s">
        <v>120</v>
      </c>
      <c r="G118" s="9">
        <v>76</v>
      </c>
      <c r="I118" s="8" t="s">
        <v>125</v>
      </c>
      <c r="J118" s="8" t="s">
        <v>120</v>
      </c>
      <c r="K118" s="9">
        <v>22</v>
      </c>
      <c r="M118" s="8" t="s">
        <v>125</v>
      </c>
      <c r="N118" s="8" t="s">
        <v>120</v>
      </c>
      <c r="O118" s="9">
        <v>105</v>
      </c>
      <c r="Q118" s="8" t="s">
        <v>125</v>
      </c>
      <c r="R118" s="8" t="s">
        <v>120</v>
      </c>
      <c r="S118" s="9">
        <v>40</v>
      </c>
    </row>
    <row r="119" spans="1:19">
      <c r="A119" s="8" t="s">
        <v>127</v>
      </c>
      <c r="B119" s="8" t="s">
        <v>118</v>
      </c>
      <c r="C119" s="9">
        <v>147</v>
      </c>
      <c r="E119" s="8" t="s">
        <v>126</v>
      </c>
      <c r="F119" s="8" t="s">
        <v>118</v>
      </c>
      <c r="G119" s="9">
        <v>3</v>
      </c>
      <c r="I119" s="8" t="s">
        <v>126</v>
      </c>
      <c r="J119" s="8" t="s">
        <v>118</v>
      </c>
      <c r="K119" s="9">
        <v>6</v>
      </c>
      <c r="M119" s="8" t="s">
        <v>126</v>
      </c>
      <c r="N119" s="8" t="s">
        <v>118</v>
      </c>
      <c r="O119" s="9">
        <v>12</v>
      </c>
      <c r="Q119" s="8" t="s">
        <v>126</v>
      </c>
      <c r="R119" s="8" t="s">
        <v>118</v>
      </c>
      <c r="S119" s="9"/>
    </row>
    <row r="120" spans="1:19">
      <c r="A120" s="8" t="s">
        <v>127</v>
      </c>
      <c r="B120" s="8" t="s">
        <v>119</v>
      </c>
      <c r="C120" s="9">
        <v>1137</v>
      </c>
      <c r="E120" s="8" t="s">
        <v>126</v>
      </c>
      <c r="F120" s="8" t="s">
        <v>119</v>
      </c>
      <c r="G120" s="9">
        <v>56</v>
      </c>
      <c r="I120" s="8" t="s">
        <v>126</v>
      </c>
      <c r="J120" s="8" t="s">
        <v>119</v>
      </c>
      <c r="K120" s="9">
        <v>60</v>
      </c>
      <c r="M120" s="8" t="s">
        <v>126</v>
      </c>
      <c r="N120" s="8" t="s">
        <v>119</v>
      </c>
      <c r="O120" s="9">
        <v>180</v>
      </c>
      <c r="Q120" s="8" t="s">
        <v>126</v>
      </c>
      <c r="R120" s="8" t="s">
        <v>119</v>
      </c>
      <c r="S120" s="9">
        <v>31</v>
      </c>
    </row>
    <row r="121" spans="1:19">
      <c r="A121" s="8" t="s">
        <v>127</v>
      </c>
      <c r="B121" s="8" t="s">
        <v>120</v>
      </c>
      <c r="C121" s="9">
        <v>731</v>
      </c>
      <c r="E121" s="8" t="s">
        <v>126</v>
      </c>
      <c r="F121" s="8" t="s">
        <v>120</v>
      </c>
      <c r="G121" s="9">
        <v>64</v>
      </c>
      <c r="I121" s="8" t="s">
        <v>126</v>
      </c>
      <c r="J121" s="8" t="s">
        <v>120</v>
      </c>
      <c r="K121" s="9">
        <v>47</v>
      </c>
      <c r="M121" s="8" t="s">
        <v>126</v>
      </c>
      <c r="N121" s="8" t="s">
        <v>120</v>
      </c>
      <c r="O121" s="9">
        <v>172</v>
      </c>
      <c r="Q121" s="8" t="s">
        <v>126</v>
      </c>
      <c r="R121" s="8" t="s">
        <v>120</v>
      </c>
      <c r="S121" s="9">
        <v>33</v>
      </c>
    </row>
    <row r="122" spans="1:19">
      <c r="A122" s="13" t="s">
        <v>158</v>
      </c>
      <c r="B122" s="13"/>
      <c r="C122" s="13"/>
      <c r="E122" s="8" t="s">
        <v>127</v>
      </c>
      <c r="F122" s="8" t="s">
        <v>118</v>
      </c>
      <c r="G122" s="9">
        <v>135</v>
      </c>
      <c r="I122" s="8" t="s">
        <v>127</v>
      </c>
      <c r="J122" s="8" t="s">
        <v>118</v>
      </c>
      <c r="K122" s="9">
        <v>57</v>
      </c>
      <c r="M122" s="8" t="s">
        <v>127</v>
      </c>
      <c r="N122" s="8" t="s">
        <v>118</v>
      </c>
      <c r="O122" s="9">
        <v>230</v>
      </c>
      <c r="Q122" s="8" t="s">
        <v>127</v>
      </c>
      <c r="R122" s="8" t="s">
        <v>118</v>
      </c>
      <c r="S122" s="9">
        <v>106</v>
      </c>
    </row>
    <row r="123" spans="1:19">
      <c r="A123" s="50"/>
      <c r="C123" s="57">
        <f>SUM(C101:C122)</f>
        <v>3458</v>
      </c>
      <c r="E123" s="8" t="s">
        <v>127</v>
      </c>
      <c r="F123" s="8" t="s">
        <v>119</v>
      </c>
      <c r="G123" s="9">
        <v>4107</v>
      </c>
      <c r="I123" s="8" t="s">
        <v>127</v>
      </c>
      <c r="J123" s="8" t="s">
        <v>119</v>
      </c>
      <c r="K123" s="9">
        <v>1935</v>
      </c>
      <c r="M123" s="8" t="s">
        <v>127</v>
      </c>
      <c r="N123" s="8" t="s">
        <v>119</v>
      </c>
      <c r="O123" s="9">
        <v>5135</v>
      </c>
      <c r="Q123" s="8" t="s">
        <v>127</v>
      </c>
      <c r="R123" s="8" t="s">
        <v>119</v>
      </c>
      <c r="S123" s="9">
        <v>3151</v>
      </c>
    </row>
    <row r="124" spans="1:19">
      <c r="A124" s="60"/>
      <c r="B124" s="61"/>
      <c r="C124" s="62"/>
      <c r="E124" s="8" t="s">
        <v>127</v>
      </c>
      <c r="F124" s="8" t="s">
        <v>120</v>
      </c>
      <c r="G124" s="9">
        <v>3320</v>
      </c>
      <c r="I124" s="8" t="s">
        <v>127</v>
      </c>
      <c r="J124" s="8" t="s">
        <v>120</v>
      </c>
      <c r="K124" s="9">
        <v>1236</v>
      </c>
      <c r="M124" s="8" t="s">
        <v>127</v>
      </c>
      <c r="N124" s="8" t="s">
        <v>120</v>
      </c>
      <c r="O124" s="9">
        <v>3386</v>
      </c>
      <c r="Q124" s="8" t="s">
        <v>127</v>
      </c>
      <c r="R124" s="8" t="s">
        <v>120</v>
      </c>
      <c r="S124" s="9">
        <v>1953</v>
      </c>
    </row>
    <row r="125" spans="1:19">
      <c r="E125" s="13" t="s">
        <v>158</v>
      </c>
      <c r="F125" s="13"/>
      <c r="G125" s="13"/>
      <c r="I125" s="13" t="s">
        <v>158</v>
      </c>
      <c r="J125" s="13"/>
      <c r="K125" s="13"/>
      <c r="M125" s="13" t="s">
        <v>158</v>
      </c>
      <c r="N125" s="13"/>
      <c r="O125" s="13"/>
      <c r="Q125" s="13" t="s">
        <v>158</v>
      </c>
      <c r="R125" s="13"/>
      <c r="S125" s="13"/>
    </row>
    <row r="126" spans="1:19">
      <c r="E126" s="50"/>
      <c r="G126" s="57">
        <f>SUM(G101:G125)</f>
        <v>12457</v>
      </c>
      <c r="I126" s="50"/>
      <c r="K126" s="57">
        <f>SUM(K101:K125)</f>
        <v>6263</v>
      </c>
      <c r="M126" s="50"/>
      <c r="O126" s="57">
        <f>SUM(O101:O125)</f>
        <v>18257</v>
      </c>
      <c r="Q126" s="50"/>
      <c r="S126" s="57">
        <f>SUM(S101:S125)</f>
        <v>8790</v>
      </c>
    </row>
    <row r="127" spans="1:19">
      <c r="E127" s="60"/>
      <c r="F127" s="61"/>
      <c r="G127" s="62"/>
      <c r="I127" s="60"/>
      <c r="J127" s="61"/>
      <c r="K127" s="62"/>
      <c r="M127" s="60"/>
      <c r="N127" s="61"/>
      <c r="O127" s="62"/>
      <c r="Q127" s="60"/>
      <c r="R127" s="61"/>
      <c r="S127" s="62"/>
    </row>
  </sheetData>
  <mergeCells count="22">
    <mergeCell ref="V1:W1"/>
    <mergeCell ref="V2:W2"/>
    <mergeCell ref="B1:C1"/>
    <mergeCell ref="B2:C2"/>
    <mergeCell ref="F1:G1"/>
    <mergeCell ref="F2:G2"/>
    <mergeCell ref="J1:K1"/>
    <mergeCell ref="J2:K2"/>
    <mergeCell ref="N1:O1"/>
    <mergeCell ref="N2:O2"/>
    <mergeCell ref="N66:O66"/>
    <mergeCell ref="N67:O67"/>
    <mergeCell ref="R66:S66"/>
    <mergeCell ref="R67:S67"/>
    <mergeCell ref="R1:S1"/>
    <mergeCell ref="R2:S2"/>
    <mergeCell ref="B66:C66"/>
    <mergeCell ref="B67:C67"/>
    <mergeCell ref="F66:G66"/>
    <mergeCell ref="F67:G67"/>
    <mergeCell ref="J66:K66"/>
    <mergeCell ref="J67:K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A8959-B05A-43E3-9663-7494D123CB8C}">
  <dimension ref="A1:H12"/>
  <sheetViews>
    <sheetView workbookViewId="0">
      <selection activeCell="L26" sqref="L26"/>
    </sheetView>
  </sheetViews>
  <sheetFormatPr defaultRowHeight="14.25"/>
  <cols>
    <col min="2" max="2" width="9" customWidth="1"/>
    <col min="5" max="5" width="14.86328125" customWidth="1"/>
  </cols>
  <sheetData>
    <row r="1" spans="1:8" ht="23.25" customHeight="1">
      <c r="A1" s="194"/>
      <c r="B1" s="195" t="s">
        <v>30</v>
      </c>
      <c r="C1" s="194"/>
      <c r="D1" s="196"/>
      <c r="E1" s="196"/>
    </row>
    <row r="2" spans="1:8" ht="15.75">
      <c r="A2" s="132" t="s">
        <v>0</v>
      </c>
      <c r="B2" s="215" t="s">
        <v>367</v>
      </c>
      <c r="C2" s="215"/>
      <c r="D2" s="215"/>
      <c r="E2" s="215"/>
      <c r="F2" s="11"/>
      <c r="G2" s="11"/>
      <c r="H2" s="11"/>
    </row>
    <row r="3" spans="1:8" ht="15.75">
      <c r="A3" s="132" t="s">
        <v>1</v>
      </c>
      <c r="B3" s="215" t="s">
        <v>368</v>
      </c>
      <c r="C3" s="215"/>
      <c r="D3" s="215"/>
      <c r="E3" s="215"/>
      <c r="F3" s="11"/>
      <c r="G3" s="11"/>
      <c r="H3" s="11"/>
    </row>
    <row r="4" spans="1:8" ht="15.75">
      <c r="A4" s="132" t="s">
        <v>3</v>
      </c>
      <c r="B4" s="215" t="s">
        <v>385</v>
      </c>
      <c r="C4" s="215"/>
      <c r="D4" s="215"/>
      <c r="E4" s="215"/>
      <c r="F4" s="11"/>
      <c r="G4" s="11"/>
      <c r="H4" s="11"/>
    </row>
    <row r="5" spans="1:8" ht="15.75">
      <c r="A5" s="132" t="s">
        <v>5</v>
      </c>
      <c r="B5" s="216" t="s">
        <v>391</v>
      </c>
      <c r="C5" s="216"/>
      <c r="D5" s="216"/>
      <c r="E5" s="216"/>
      <c r="F5" s="11"/>
      <c r="G5" s="11"/>
      <c r="H5" s="11"/>
    </row>
    <row r="6" spans="1:8" ht="15.75">
      <c r="A6" s="132" t="s">
        <v>7</v>
      </c>
      <c r="B6" s="215" t="s">
        <v>306</v>
      </c>
      <c r="C6" s="215"/>
      <c r="D6" s="215"/>
      <c r="E6" s="215"/>
      <c r="F6" s="11"/>
      <c r="G6" s="11"/>
      <c r="H6" s="11"/>
    </row>
    <row r="7" spans="1:8" ht="15.75">
      <c r="A7" s="132" t="s">
        <v>8</v>
      </c>
      <c r="B7" s="215" t="s">
        <v>350</v>
      </c>
      <c r="C7" s="215"/>
      <c r="D7" s="215"/>
      <c r="E7" s="215"/>
      <c r="F7" s="11"/>
      <c r="G7" s="11"/>
      <c r="H7" s="11"/>
    </row>
    <row r="8" spans="1:8" ht="15.75">
      <c r="A8" s="132" t="s">
        <v>10</v>
      </c>
      <c r="B8" s="215" t="s">
        <v>389</v>
      </c>
      <c r="C8" s="215"/>
      <c r="D8" s="215"/>
      <c r="E8" s="215"/>
      <c r="F8" s="11"/>
      <c r="G8" s="11"/>
      <c r="H8" s="11"/>
    </row>
    <row r="9" spans="1:8" ht="15.75">
      <c r="A9" s="132" t="s">
        <v>11</v>
      </c>
      <c r="B9" s="173" t="s">
        <v>386</v>
      </c>
      <c r="C9" s="173"/>
      <c r="D9" s="173"/>
      <c r="E9" s="173"/>
      <c r="F9" s="11"/>
      <c r="G9" s="11"/>
      <c r="H9" s="11"/>
    </row>
    <row r="10" spans="1:8" ht="15.75">
      <c r="A10" s="132" t="s">
        <v>12</v>
      </c>
      <c r="B10" s="215" t="s">
        <v>351</v>
      </c>
      <c r="C10" s="215"/>
      <c r="D10" s="215"/>
      <c r="E10" s="215"/>
      <c r="F10" s="11"/>
      <c r="G10" s="11"/>
      <c r="H10" s="11"/>
    </row>
    <row r="11" spans="1:8" ht="15.75">
      <c r="A11" s="132" t="s">
        <v>14</v>
      </c>
      <c r="B11" s="215" t="s">
        <v>352</v>
      </c>
      <c r="C11" s="215"/>
      <c r="D11" s="215"/>
      <c r="E11" s="215"/>
      <c r="F11" s="11"/>
      <c r="G11" s="11"/>
      <c r="H11" s="11"/>
    </row>
    <row r="12" spans="1:8" ht="15.75">
      <c r="A12" s="132" t="s">
        <v>16</v>
      </c>
      <c r="B12" s="215" t="s">
        <v>392</v>
      </c>
      <c r="C12" s="215"/>
      <c r="D12" s="215"/>
      <c r="E12" s="215"/>
    </row>
  </sheetData>
  <mergeCells count="10">
    <mergeCell ref="B12:E12"/>
    <mergeCell ref="B2:E2"/>
    <mergeCell ref="B3:E3"/>
    <mergeCell ref="B4:E4"/>
    <mergeCell ref="B5:E5"/>
    <mergeCell ref="B6:E6"/>
    <mergeCell ref="B7:E7"/>
    <mergeCell ref="B8:E8"/>
    <mergeCell ref="B10:E10"/>
    <mergeCell ref="B11:E11"/>
  </mergeCells>
  <phoneticPr fontId="28" type="noConversion"/>
  <hyperlinks>
    <hyperlink ref="B2" location="'WAH &amp; QHP Enrollees by County'!A1" display="WAH &amp; QHP Enrollees by County " xr:uid="{A9FFFD61-FA29-4F5B-8CC5-08707E9CA01D}"/>
    <hyperlink ref="B3" location="'QHP by Carrier'!A1" display="QHP by Carrier" xr:uid="{3B8B821A-1EED-4630-BF57-DDBDADA6760C}"/>
    <hyperlink ref="B4" location="'Enrollment by Metal Level, FPL'!A1" display="Enrollment by Metal Level, FPL" xr:uid="{B0DA42C0-5F52-43B6-94C2-957DE9978C2B}"/>
    <hyperlink ref="B5" location="'QHP &amp; WAH by Age'!A1" display="QHP &amp; WAH by Age" xr:uid="{1377CA98-C7E2-4C03-9317-8D35A8AB0EF7}"/>
    <hyperlink ref="B6" location="'QHP Household'!A1" display="QHP Household" xr:uid="{52FDFC8D-7E56-469A-86B8-E55820FF2926}"/>
    <hyperlink ref="B7" location="'QHP &amp; WAH Demographics'!A1" display="QHP &amp; WAH Demographics" xr:uid="{EE54230D-A228-4192-8C33-EE4A75265CF1}"/>
    <hyperlink ref="B8" location="'QDP Distribution'!A1" display="QDP Distribution" xr:uid="{5F4B4ADE-AEFE-4E6D-AE25-808963AB18D7}"/>
    <hyperlink ref="B10" location="'HPF Language Data'!A1" display="HPF Language Data" xr:uid="{EB92B6F5-EBA8-4626-9D0D-082B78358385}"/>
    <hyperlink ref="B12" location="Assisted!A1" display="asdf" xr:uid="{EC06764D-9FB3-4878-BF4A-2DD678E42582}"/>
    <hyperlink ref="B10:E10" location="'HPF Language Data'!A1" display="HPF Language Data" xr:uid="{A2A02406-7958-4F05-822B-75AF0BA7693B}"/>
    <hyperlink ref="B12:E12" location="'QHP &amp; WAH Partnered Households'!A1" display="QHP &amp; WAH Partnered Households" xr:uid="{2E2C39D4-A687-4820-9A7D-4C38E330ED88}"/>
    <hyperlink ref="B9" location="'MPS Selection'!A1" display="MPS Selection" xr:uid="{CBC76232-CA0D-4AF9-84DA-A2BFD6225310}"/>
    <hyperlink ref="B5:E5" location="'QHP &amp; WAH by Age &amp; Sex'!A1" display="QHP &amp; WAH by Age &amp; Sex" xr:uid="{16B37CBF-1252-4ECF-A9A3-5AFEF7839CBD}"/>
    <hyperlink ref="B2:E2" location="'QHP &amp; WAH by County'!A1" display="QHP &amp; WAH by County " xr:uid="{0CEF7D72-DC02-4BAA-8431-519689F802C5}"/>
    <hyperlink ref="B3:E3" location="'QHP by Carrier'!A1" display="QHP by Carrier" xr:uid="{2DB12F2D-EE22-4BE5-89EC-5F860E746A24}"/>
    <hyperlink ref="B4:E4" location="'QHP &amp; WAH Information'!A1" display="QHP &amp; WAH by FPL, Metal, Subsidy, and Status" xr:uid="{287E8646-3B47-404E-B366-DE3A70CDDF9D}"/>
    <hyperlink ref="B7:E7" location="'QHP &amp; WAH Race, Ethnicity'!A1" display="QHP &amp; WAH Race, Ethnicity" xr:uid="{32821D33-852E-465C-8A93-2821BC4E384D}"/>
    <hyperlink ref="B8:E8" location="'QDP Information'!A1" display="QDP Information" xr:uid="{6C52F92D-8191-4D08-B69D-401F21BE8D5D}"/>
    <hyperlink ref="B11" location="'HPF Language Data'!A1" display="HPF Language Data" xr:uid="{CDBE9911-CEA7-4468-91EC-5D2A935CC4EE}"/>
    <hyperlink ref="B11:E11" location="'Customer Support Language Data'!A1" display="Customer Support Language Data" xr:uid="{1A6A2109-DC02-4AA8-B212-B39F53E460F2}"/>
    <hyperlink ref="B6:E6" location="'QHP Household'!A1" display="QHP Household" xr:uid="{3181E60F-5D5A-4251-A3DF-25451713A52E}"/>
  </hyperlink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D44"/>
  <sheetViews>
    <sheetView topLeftCell="A22" workbookViewId="0">
      <selection activeCell="M19" sqref="M19"/>
    </sheetView>
  </sheetViews>
  <sheetFormatPr defaultColWidth="9" defaultRowHeight="14.25"/>
  <cols>
    <col min="1" max="1" width="9" style="81"/>
    <col min="2" max="2" width="17.73046875" style="81" customWidth="1"/>
    <col min="3" max="3" width="14.1328125" style="123" customWidth="1"/>
    <col min="4" max="4" width="13.1328125" style="123" customWidth="1"/>
    <col min="5" max="5" width="14.86328125" style="81" customWidth="1"/>
    <col min="6" max="6" width="11.265625" style="81" customWidth="1"/>
    <col min="7" max="16384" width="9" style="81"/>
  </cols>
  <sheetData>
    <row r="1" spans="1:186" ht="15.75">
      <c r="B1" s="217" t="s">
        <v>313</v>
      </c>
      <c r="C1" s="217"/>
      <c r="D1" s="217"/>
      <c r="E1" s="217"/>
      <c r="F1" s="217"/>
    </row>
    <row r="2" spans="1:186" ht="42.75">
      <c r="B2" s="117" t="s">
        <v>51</v>
      </c>
      <c r="C2" s="118" t="s">
        <v>34</v>
      </c>
      <c r="D2" s="118" t="s">
        <v>65</v>
      </c>
      <c r="E2" s="129" t="s">
        <v>369</v>
      </c>
      <c r="F2" s="129" t="s">
        <v>370</v>
      </c>
    </row>
    <row r="3" spans="1:186" s="121" customFormat="1" ht="14.65" thickBot="1">
      <c r="A3" s="128"/>
      <c r="B3" s="109" t="s">
        <v>201</v>
      </c>
      <c r="C3" s="109">
        <v>293</v>
      </c>
      <c r="D3" s="102">
        <v>8922</v>
      </c>
      <c r="E3" s="119">
        <v>18181</v>
      </c>
      <c r="F3" s="120">
        <f>(C3+D3)/E3</f>
        <v>0.50684780815136676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</row>
    <row r="4" spans="1:186" ht="14.65" thickTop="1">
      <c r="B4" s="109" t="s">
        <v>202</v>
      </c>
      <c r="C4" s="109">
        <v>399</v>
      </c>
      <c r="D4" s="102">
        <v>5804</v>
      </c>
      <c r="E4" s="119">
        <v>16619</v>
      </c>
      <c r="F4" s="120">
        <f>(C4+D4)/E4</f>
        <v>0.37324748781515132</v>
      </c>
    </row>
    <row r="5" spans="1:186">
      <c r="B5" s="109" t="s">
        <v>203</v>
      </c>
      <c r="C5" s="109">
        <v>3045</v>
      </c>
      <c r="D5" s="102">
        <v>51827</v>
      </c>
      <c r="E5" s="119">
        <v>169657</v>
      </c>
      <c r="F5" s="120">
        <f>(C5+D5)/E5</f>
        <v>0.32342903623192676</v>
      </c>
    </row>
    <row r="6" spans="1:186">
      <c r="B6" s="109" t="s">
        <v>204</v>
      </c>
      <c r="C6" s="109">
        <v>2061</v>
      </c>
      <c r="D6" s="102">
        <v>21225</v>
      </c>
      <c r="E6" s="119">
        <v>61495</v>
      </c>
      <c r="F6" s="120">
        <f t="shared" ref="F6:F41" si="0">(C6+D6)/E6</f>
        <v>0.37866493210830149</v>
      </c>
    </row>
    <row r="7" spans="1:186">
      <c r="B7" s="109" t="s">
        <v>205</v>
      </c>
      <c r="C7" s="109">
        <v>2423</v>
      </c>
      <c r="D7" s="102">
        <v>17809</v>
      </c>
      <c r="E7" s="119">
        <v>52985</v>
      </c>
      <c r="F7" s="120">
        <f t="shared" si="0"/>
        <v>0.38184391809002549</v>
      </c>
    </row>
    <row r="8" spans="1:186">
      <c r="B8" s="109" t="s">
        <v>206</v>
      </c>
      <c r="C8" s="109">
        <v>12331</v>
      </c>
      <c r="D8" s="102">
        <v>104659</v>
      </c>
      <c r="E8" s="119">
        <v>405993</v>
      </c>
      <c r="F8" s="120">
        <f t="shared" si="0"/>
        <v>0.28815767759542654</v>
      </c>
    </row>
    <row r="9" spans="1:186">
      <c r="B9" s="109" t="s">
        <v>207</v>
      </c>
      <c r="C9" s="109">
        <v>79</v>
      </c>
      <c r="D9" s="102">
        <v>891</v>
      </c>
      <c r="E9" s="119">
        <v>2867</v>
      </c>
      <c r="F9" s="120">
        <f t="shared" si="0"/>
        <v>0.33833275200558077</v>
      </c>
    </row>
    <row r="10" spans="1:186">
      <c r="B10" s="109" t="s">
        <v>208</v>
      </c>
      <c r="C10" s="109">
        <v>2205</v>
      </c>
      <c r="D10" s="102">
        <v>30501</v>
      </c>
      <c r="E10" s="119">
        <v>86229</v>
      </c>
      <c r="F10" s="120">
        <f t="shared" si="0"/>
        <v>0.37929234944160317</v>
      </c>
    </row>
    <row r="11" spans="1:186">
      <c r="B11" s="109" t="s">
        <v>209</v>
      </c>
      <c r="C11" s="109">
        <v>790</v>
      </c>
      <c r="D11" s="102">
        <v>11765</v>
      </c>
      <c r="E11" s="119">
        <v>35060</v>
      </c>
      <c r="F11" s="120">
        <f t="shared" si="0"/>
        <v>0.35810039931545923</v>
      </c>
    </row>
    <row r="12" spans="1:186">
      <c r="B12" s="109" t="s">
        <v>210</v>
      </c>
      <c r="C12" s="109">
        <v>146</v>
      </c>
      <c r="D12" s="102">
        <v>2197</v>
      </c>
      <c r="E12" s="119">
        <v>5593</v>
      </c>
      <c r="F12" s="120">
        <f t="shared" si="0"/>
        <v>0.41891650277132131</v>
      </c>
    </row>
    <row r="13" spans="1:186">
      <c r="B13" s="109" t="s">
        <v>211</v>
      </c>
      <c r="C13" s="109">
        <v>1010</v>
      </c>
      <c r="D13" s="102">
        <v>31825</v>
      </c>
      <c r="E13" s="119">
        <v>85341</v>
      </c>
      <c r="F13" s="120">
        <f t="shared" si="0"/>
        <v>0.3847505888142862</v>
      </c>
    </row>
    <row r="14" spans="1:186">
      <c r="B14" s="109" t="s">
        <v>212</v>
      </c>
      <c r="C14" s="109">
        <v>46</v>
      </c>
      <c r="D14" s="102">
        <v>502</v>
      </c>
      <c r="E14" s="119">
        <v>1576</v>
      </c>
      <c r="F14" s="120">
        <f t="shared" si="0"/>
        <v>0.34771573604060912</v>
      </c>
    </row>
    <row r="15" spans="1:186">
      <c r="B15" s="109" t="s">
        <v>213</v>
      </c>
      <c r="C15" s="109">
        <v>1459</v>
      </c>
      <c r="D15" s="102">
        <v>33636</v>
      </c>
      <c r="E15" s="119">
        <v>84411</v>
      </c>
      <c r="F15" s="120">
        <f t="shared" si="0"/>
        <v>0.41576334837876577</v>
      </c>
    </row>
    <row r="16" spans="1:186" ht="15.75" customHeight="1">
      <c r="B16" s="109" t="s">
        <v>214</v>
      </c>
      <c r="C16" s="109">
        <v>1634</v>
      </c>
      <c r="D16" s="102">
        <v>21905</v>
      </c>
      <c r="E16" s="119">
        <v>58168</v>
      </c>
      <c r="F16" s="120">
        <f t="shared" si="0"/>
        <v>0.40467267225966169</v>
      </c>
    </row>
    <row r="17" spans="2:6">
      <c r="B17" s="109" t="s">
        <v>215</v>
      </c>
      <c r="C17" s="109">
        <v>2471</v>
      </c>
      <c r="D17" s="102">
        <v>12946</v>
      </c>
      <c r="E17" s="119">
        <v>61865</v>
      </c>
      <c r="F17" s="120">
        <f t="shared" si="0"/>
        <v>0.24920391174331205</v>
      </c>
    </row>
    <row r="18" spans="2:6">
      <c r="B18" s="109" t="s">
        <v>216</v>
      </c>
      <c r="C18" s="109">
        <v>1449</v>
      </c>
      <c r="D18" s="102">
        <v>6357</v>
      </c>
      <c r="E18" s="119">
        <v>19813</v>
      </c>
      <c r="F18" s="120">
        <f t="shared" si="0"/>
        <v>0.39398374804421338</v>
      </c>
    </row>
    <row r="19" spans="2:6">
      <c r="B19" s="109" t="s">
        <v>217</v>
      </c>
      <c r="C19" s="109">
        <v>72892</v>
      </c>
      <c r="D19" s="102">
        <v>344434</v>
      </c>
      <c r="E19" s="119">
        <v>1944062</v>
      </c>
      <c r="F19" s="120">
        <f t="shared" si="0"/>
        <v>0.21466702193654319</v>
      </c>
    </row>
    <row r="20" spans="2:6">
      <c r="B20" s="109" t="s">
        <v>218</v>
      </c>
      <c r="C20" s="109">
        <v>6068</v>
      </c>
      <c r="D20" s="102">
        <v>44365</v>
      </c>
      <c r="E20" s="119">
        <v>211778</v>
      </c>
      <c r="F20" s="120">
        <f t="shared" si="0"/>
        <v>0.23814088337787684</v>
      </c>
    </row>
    <row r="21" spans="2:6">
      <c r="B21" s="109" t="s">
        <v>219</v>
      </c>
      <c r="C21" s="109">
        <v>997</v>
      </c>
      <c r="D21" s="102">
        <v>8389</v>
      </c>
      <c r="E21" s="119">
        <v>38003</v>
      </c>
      <c r="F21" s="120">
        <f t="shared" si="0"/>
        <v>0.24698050153935217</v>
      </c>
    </row>
    <row r="22" spans="2:6">
      <c r="B22" s="109" t="s">
        <v>220</v>
      </c>
      <c r="C22" s="109">
        <v>831</v>
      </c>
      <c r="D22" s="102">
        <v>5378</v>
      </c>
      <c r="E22" s="119">
        <v>16500</v>
      </c>
      <c r="F22" s="120">
        <f t="shared" si="0"/>
        <v>0.37630303030303031</v>
      </c>
    </row>
    <row r="23" spans="2:6">
      <c r="B23" s="109" t="s">
        <v>221</v>
      </c>
      <c r="C23" s="109">
        <v>1271</v>
      </c>
      <c r="D23" s="102">
        <v>22931</v>
      </c>
      <c r="E23" s="119">
        <v>62021</v>
      </c>
      <c r="F23" s="120">
        <f t="shared" si="0"/>
        <v>0.39022266651617998</v>
      </c>
    </row>
    <row r="24" spans="2:6">
      <c r="B24" s="109" t="s">
        <v>222</v>
      </c>
      <c r="C24" s="109">
        <v>322</v>
      </c>
      <c r="D24" s="102">
        <v>2787</v>
      </c>
      <c r="E24" s="119">
        <v>8035</v>
      </c>
      <c r="F24" s="120">
        <f t="shared" si="0"/>
        <v>0.3869321717485999</v>
      </c>
    </row>
    <row r="25" spans="2:6">
      <c r="B25" s="109" t="s">
        <v>223</v>
      </c>
      <c r="C25" s="109">
        <v>1286</v>
      </c>
      <c r="D25" s="102">
        <v>16045</v>
      </c>
      <c r="E25" s="119">
        <v>49199</v>
      </c>
      <c r="F25" s="120">
        <f t="shared" si="0"/>
        <v>0.35226325738328013</v>
      </c>
    </row>
    <row r="26" spans="2:6">
      <c r="B26" s="109" t="s">
        <v>224</v>
      </c>
      <c r="C26" s="109">
        <v>1157</v>
      </c>
      <c r="D26" s="102">
        <v>14441</v>
      </c>
      <c r="E26" s="119">
        <v>32336</v>
      </c>
      <c r="F26" s="120">
        <f t="shared" si="0"/>
        <v>0.48237258782780801</v>
      </c>
    </row>
    <row r="27" spans="2:6">
      <c r="B27" s="109" t="s">
        <v>225</v>
      </c>
      <c r="C27" s="109">
        <v>662</v>
      </c>
      <c r="D27" s="102">
        <v>5652</v>
      </c>
      <c r="E27" s="119">
        <v>14750</v>
      </c>
      <c r="F27" s="120">
        <f t="shared" si="0"/>
        <v>0.42806779661016947</v>
      </c>
    </row>
    <row r="28" spans="2:6">
      <c r="B28" s="109" t="s">
        <v>226</v>
      </c>
      <c r="C28" s="109">
        <v>387</v>
      </c>
      <c r="D28" s="102">
        <v>4053</v>
      </c>
      <c r="E28" s="119">
        <v>9962</v>
      </c>
      <c r="F28" s="120">
        <f t="shared" si="0"/>
        <v>0.44569363581610116</v>
      </c>
    </row>
    <row r="29" spans="2:6">
      <c r="B29" s="109" t="s">
        <v>227</v>
      </c>
      <c r="C29" s="109">
        <v>16022</v>
      </c>
      <c r="D29" s="102">
        <v>194548</v>
      </c>
      <c r="E29" s="119">
        <v>756054</v>
      </c>
      <c r="F29" s="120">
        <f t="shared" si="0"/>
        <v>0.27851185232800829</v>
      </c>
    </row>
    <row r="30" spans="2:6">
      <c r="B30" s="109" t="s">
        <v>228</v>
      </c>
      <c r="C30" s="109">
        <v>1633</v>
      </c>
      <c r="D30" s="102">
        <v>3291</v>
      </c>
      <c r="E30" s="119">
        <v>11436</v>
      </c>
      <c r="F30" s="120">
        <f t="shared" si="0"/>
        <v>0.43057012941587969</v>
      </c>
    </row>
    <row r="31" spans="2:6">
      <c r="B31" s="109" t="s">
        <v>229</v>
      </c>
      <c r="C31" s="109">
        <v>3182</v>
      </c>
      <c r="D31" s="102">
        <v>30615</v>
      </c>
      <c r="E31" s="119">
        <v>100844</v>
      </c>
      <c r="F31" s="120">
        <f t="shared" si="0"/>
        <v>0.33514140652889612</v>
      </c>
    </row>
    <row r="32" spans="2:6">
      <c r="B32" s="109" t="s">
        <v>230</v>
      </c>
      <c r="C32" s="109">
        <v>367</v>
      </c>
      <c r="D32" s="102">
        <v>1906</v>
      </c>
      <c r="E32" s="119">
        <v>9348</v>
      </c>
      <c r="F32" s="120">
        <f t="shared" si="0"/>
        <v>0.24315361574668379</v>
      </c>
    </row>
    <row r="33" spans="2:6">
      <c r="B33" s="109" t="s">
        <v>231</v>
      </c>
      <c r="C33" s="109">
        <v>18289</v>
      </c>
      <c r="D33" s="102">
        <v>143591</v>
      </c>
      <c r="E33" s="119">
        <v>697513</v>
      </c>
      <c r="F33" s="120">
        <f t="shared" si="0"/>
        <v>0.23208169596839057</v>
      </c>
    </row>
    <row r="34" spans="2:6">
      <c r="B34" s="109" t="s">
        <v>232</v>
      </c>
      <c r="C34" s="109">
        <v>11679</v>
      </c>
      <c r="D34" s="102">
        <v>138378</v>
      </c>
      <c r="E34" s="119">
        <v>426406</v>
      </c>
      <c r="F34" s="120">
        <f t="shared" si="0"/>
        <v>0.35191108943119936</v>
      </c>
    </row>
    <row r="35" spans="2:6">
      <c r="B35" s="109" t="s">
        <v>233</v>
      </c>
      <c r="C35" s="109">
        <v>1066</v>
      </c>
      <c r="D35" s="102">
        <v>12189</v>
      </c>
      <c r="E35" s="119">
        <v>34173</v>
      </c>
      <c r="F35" s="120">
        <f t="shared" si="0"/>
        <v>0.3878793199309396</v>
      </c>
    </row>
    <row r="36" spans="2:6">
      <c r="B36" s="109" t="s">
        <v>234</v>
      </c>
      <c r="C36" s="109">
        <v>5796</v>
      </c>
      <c r="D36" s="102">
        <v>56486</v>
      </c>
      <c r="E36" s="119">
        <v>233776</v>
      </c>
      <c r="F36" s="120">
        <f t="shared" si="0"/>
        <v>0.26641742522756828</v>
      </c>
    </row>
    <row r="37" spans="2:6">
      <c r="B37" s="109" t="s">
        <v>235</v>
      </c>
      <c r="C37" s="109">
        <v>87</v>
      </c>
      <c r="D37" s="102">
        <v>926</v>
      </c>
      <c r="E37" s="119">
        <v>2687</v>
      </c>
      <c r="F37" s="120">
        <f t="shared" si="0"/>
        <v>0.37700037216226273</v>
      </c>
    </row>
    <row r="38" spans="2:6">
      <c r="B38" s="109" t="s">
        <v>236</v>
      </c>
      <c r="C38" s="109">
        <v>1041</v>
      </c>
      <c r="D38" s="102">
        <v>14349</v>
      </c>
      <c r="E38" s="119">
        <v>49620</v>
      </c>
      <c r="F38" s="120">
        <f t="shared" si="0"/>
        <v>0.31015719467956471</v>
      </c>
    </row>
    <row r="39" spans="2:6">
      <c r="B39" s="109" t="s">
        <v>237</v>
      </c>
      <c r="C39" s="109">
        <v>8527</v>
      </c>
      <c r="D39" s="102">
        <v>47258</v>
      </c>
      <c r="E39" s="119">
        <v>182476</v>
      </c>
      <c r="F39" s="120">
        <f t="shared" si="0"/>
        <v>0.30571143602446349</v>
      </c>
    </row>
    <row r="40" spans="2:6">
      <c r="B40" s="109" t="s">
        <v>238</v>
      </c>
      <c r="C40" s="109">
        <v>814</v>
      </c>
      <c r="D40" s="102">
        <v>7012</v>
      </c>
      <c r="E40" s="119">
        <v>45095</v>
      </c>
      <c r="F40" s="120">
        <f t="shared" si="0"/>
        <v>0.173544738884577</v>
      </c>
    </row>
    <row r="41" spans="2:6">
      <c r="B41" s="109" t="s">
        <v>239</v>
      </c>
      <c r="C41" s="109">
        <v>2608</v>
      </c>
      <c r="D41" s="102">
        <v>98745</v>
      </c>
      <c r="E41" s="119">
        <v>218082</v>
      </c>
      <c r="F41" s="120">
        <f t="shared" si="0"/>
        <v>0.46474720517970303</v>
      </c>
    </row>
    <row r="42" spans="2:6" ht="15" customHeight="1">
      <c r="B42" s="109" t="s">
        <v>200</v>
      </c>
      <c r="C42" s="175" t="s">
        <v>356</v>
      </c>
      <c r="D42" s="109">
        <v>2432</v>
      </c>
      <c r="E42" s="119"/>
      <c r="F42" s="120"/>
    </row>
    <row r="43" spans="2:6">
      <c r="B43" s="209" t="s">
        <v>191</v>
      </c>
      <c r="C43" s="209">
        <v>188832</v>
      </c>
      <c r="D43" s="210">
        <f>SUM(D3:D42)</f>
        <v>1582972</v>
      </c>
      <c r="E43" s="211">
        <f>SUM(E3:E42)</f>
        <v>6320009</v>
      </c>
      <c r="F43" s="212"/>
    </row>
    <row r="44" spans="2:6">
      <c r="B44" s="144" t="s">
        <v>395</v>
      </c>
    </row>
  </sheetData>
  <mergeCells count="1">
    <mergeCell ref="B1:F1"/>
  </mergeCells>
  <conditionalFormatting sqref="E2">
    <cfRule type="top10" dxfId="0" priority="1" rank="10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A1D48-AA2A-404C-8F67-0B578E38E2B6}">
  <dimension ref="B1:D12"/>
  <sheetViews>
    <sheetView zoomScaleNormal="100" workbookViewId="0">
      <selection activeCell="E18" sqref="E18"/>
    </sheetView>
  </sheetViews>
  <sheetFormatPr defaultColWidth="9" defaultRowHeight="14.25"/>
  <cols>
    <col min="1" max="1" width="9" style="1"/>
    <col min="2" max="2" width="26.59765625" style="1" customWidth="1"/>
    <col min="3" max="3" width="24.265625" style="1" customWidth="1"/>
    <col min="4" max="4" width="22.1328125" style="1" customWidth="1"/>
    <col min="5" max="5" width="11.3984375" style="1" customWidth="1"/>
    <col min="6" max="6" width="13.59765625" style="1" customWidth="1"/>
    <col min="7" max="7" width="10.1328125" style="1" customWidth="1"/>
    <col min="8" max="8" width="9.3984375" style="1" customWidth="1"/>
    <col min="9" max="9" width="13.1328125" style="1" customWidth="1"/>
    <col min="10" max="10" width="9.73046875" style="1" customWidth="1"/>
    <col min="11" max="11" width="11.59765625" style="1" customWidth="1"/>
    <col min="12" max="12" width="11.265625" style="1" customWidth="1"/>
    <col min="13" max="13" width="10.86328125" style="1" customWidth="1"/>
    <col min="14" max="42" width="15.73046875" style="1" bestFit="1" customWidth="1"/>
    <col min="43" max="43" width="10.59765625" style="1" bestFit="1" customWidth="1"/>
    <col min="44" max="16384" width="9" style="1"/>
  </cols>
  <sheetData>
    <row r="1" spans="2:4" ht="31.5" customHeight="1">
      <c r="B1" s="218" t="s">
        <v>314</v>
      </c>
      <c r="C1" s="218"/>
      <c r="D1" s="218"/>
    </row>
    <row r="2" spans="2:4">
      <c r="B2" s="111" t="s">
        <v>109</v>
      </c>
      <c r="C2" s="111" t="s">
        <v>57</v>
      </c>
      <c r="D2" s="111" t="s">
        <v>322</v>
      </c>
    </row>
    <row r="3" spans="2:4">
      <c r="B3" s="13" t="s">
        <v>110</v>
      </c>
      <c r="C3" s="18">
        <v>2053</v>
      </c>
      <c r="D3" s="136">
        <f>C3/188832</f>
        <v>1.0872097949500085E-2</v>
      </c>
    </row>
    <row r="4" spans="2:4">
      <c r="B4" s="13" t="s">
        <v>111</v>
      </c>
      <c r="C4" s="18">
        <v>39462</v>
      </c>
      <c r="D4" s="136">
        <f t="shared" ref="D4:D10" si="0">C4/188832</f>
        <v>0.20897941026944586</v>
      </c>
    </row>
    <row r="5" spans="2:4">
      <c r="B5" s="13" t="s">
        <v>112</v>
      </c>
      <c r="C5" s="18">
        <v>7349</v>
      </c>
      <c r="D5" s="136">
        <f t="shared" si="0"/>
        <v>3.89181918318929E-2</v>
      </c>
    </row>
    <row r="6" spans="2:4">
      <c r="B6" s="13" t="s">
        <v>296</v>
      </c>
      <c r="C6" s="18">
        <v>50308</v>
      </c>
      <c r="D6" s="136">
        <f t="shared" si="0"/>
        <v>0.26641670903236742</v>
      </c>
    </row>
    <row r="7" spans="2:4">
      <c r="B7" s="13" t="s">
        <v>297</v>
      </c>
      <c r="C7" s="18">
        <v>30439</v>
      </c>
      <c r="D7" s="136">
        <f t="shared" si="0"/>
        <v>0.16119619556007456</v>
      </c>
    </row>
    <row r="8" spans="2:4">
      <c r="B8" s="13" t="s">
        <v>114</v>
      </c>
      <c r="C8" s="18">
        <v>36659</v>
      </c>
      <c r="D8" s="136">
        <f t="shared" si="0"/>
        <v>0.19413552787663108</v>
      </c>
    </row>
    <row r="9" spans="2:4">
      <c r="B9" s="13" t="s">
        <v>298</v>
      </c>
      <c r="C9" s="18">
        <v>2227</v>
      </c>
      <c r="D9" s="136">
        <f t="shared" si="0"/>
        <v>1.1793551940349093E-2</v>
      </c>
    </row>
    <row r="10" spans="2:4">
      <c r="B10" s="13" t="s">
        <v>115</v>
      </c>
      <c r="C10" s="18">
        <v>20002</v>
      </c>
      <c r="D10" s="136">
        <f t="shared" si="0"/>
        <v>0.1059248432469073</v>
      </c>
    </row>
    <row r="11" spans="2:4">
      <c r="B11" s="13" t="s">
        <v>299</v>
      </c>
      <c r="C11" s="99">
        <v>333</v>
      </c>
      <c r="D11" s="174" t="s">
        <v>393</v>
      </c>
    </row>
    <row r="12" spans="2:4">
      <c r="B12" s="197" t="s">
        <v>191</v>
      </c>
      <c r="C12" s="198">
        <f>SUM(C3:C11)</f>
        <v>188832</v>
      </c>
      <c r="D12" s="199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50"/>
  <sheetViews>
    <sheetView topLeftCell="A7" zoomScaleNormal="100" workbookViewId="0">
      <selection activeCell="B34" sqref="B34"/>
    </sheetView>
  </sheetViews>
  <sheetFormatPr defaultColWidth="9" defaultRowHeight="14.25"/>
  <cols>
    <col min="1" max="1" width="9" style="1"/>
    <col min="2" max="2" width="17.1328125" style="1" customWidth="1"/>
    <col min="3" max="3" width="28.86328125" style="1" customWidth="1"/>
    <col min="4" max="4" width="13.265625" style="1" customWidth="1"/>
    <col min="5" max="5" width="15.265625" style="1" customWidth="1"/>
    <col min="6" max="6" width="13.86328125" style="1" customWidth="1"/>
    <col min="7" max="9" width="12.86328125" style="1" customWidth="1"/>
    <col min="10" max="10" width="20.59765625" style="1" bestFit="1" customWidth="1"/>
    <col min="11" max="11" width="21.3984375" style="1" customWidth="1"/>
    <col min="12" max="12" width="22.73046875" style="1" customWidth="1"/>
    <col min="13" max="40" width="15.73046875" style="1" bestFit="1" customWidth="1"/>
    <col min="41" max="41" width="10.59765625" style="1" bestFit="1" customWidth="1"/>
    <col min="42" max="16384" width="9" style="1"/>
  </cols>
  <sheetData>
    <row r="1" spans="2:12" ht="15.75">
      <c r="B1" s="217" t="s">
        <v>315</v>
      </c>
      <c r="C1" s="217"/>
      <c r="E1" s="223" t="s">
        <v>324</v>
      </c>
      <c r="F1" s="223"/>
      <c r="G1" s="224"/>
      <c r="J1" s="222" t="s">
        <v>383</v>
      </c>
      <c r="K1" s="222"/>
    </row>
    <row r="2" spans="2:12" ht="28.5">
      <c r="B2" s="208" t="s">
        <v>41</v>
      </c>
      <c r="C2" s="154" t="s">
        <v>57</v>
      </c>
      <c r="E2" s="163" t="s">
        <v>37</v>
      </c>
      <c r="F2" s="164">
        <v>117866</v>
      </c>
      <c r="G2" s="131">
        <f>F2/188832</f>
        <v>0.62418446026097274</v>
      </c>
      <c r="J2" s="170" t="s">
        <v>384</v>
      </c>
      <c r="K2" s="154" t="s">
        <v>57</v>
      </c>
    </row>
    <row r="3" spans="2:12" ht="30.75" customHeight="1">
      <c r="B3" s="80" t="s">
        <v>42</v>
      </c>
      <c r="C3" s="119">
        <v>82747</v>
      </c>
      <c r="E3" s="163" t="s">
        <v>146</v>
      </c>
      <c r="F3" s="122">
        <v>70966</v>
      </c>
      <c r="G3" s="131">
        <f>F3/188832</f>
        <v>0.37581553973902726</v>
      </c>
      <c r="J3" s="116" t="s">
        <v>128</v>
      </c>
      <c r="K3" s="158">
        <v>161182</v>
      </c>
    </row>
    <row r="4" spans="2:12">
      <c r="B4" s="80" t="s">
        <v>43</v>
      </c>
      <c r="C4" s="119">
        <v>2812</v>
      </c>
      <c r="E4" s="200" t="s">
        <v>191</v>
      </c>
      <c r="F4" s="171">
        <f>SUM(F2:F3)</f>
        <v>188832</v>
      </c>
      <c r="G4" s="172">
        <f>SUM(G2:G3)</f>
        <v>1</v>
      </c>
      <c r="J4" s="116" t="s">
        <v>311</v>
      </c>
      <c r="K4" s="158">
        <v>27650</v>
      </c>
    </row>
    <row r="5" spans="2:12">
      <c r="B5" s="80" t="s">
        <v>44</v>
      </c>
      <c r="C5" s="69">
        <v>22045</v>
      </c>
      <c r="J5" s="202" t="s">
        <v>191</v>
      </c>
      <c r="K5" s="203">
        <f>SUM(K3:K4)</f>
        <v>188832</v>
      </c>
    </row>
    <row r="6" spans="2:12" ht="15.75">
      <c r="B6" s="80" t="s">
        <v>45</v>
      </c>
      <c r="C6" s="69">
        <v>81228</v>
      </c>
      <c r="J6" s="15"/>
      <c r="K6" s="14"/>
    </row>
    <row r="7" spans="2:12">
      <c r="B7" s="200" t="s">
        <v>191</v>
      </c>
      <c r="C7" s="201">
        <f>SUM(C3:C6)</f>
        <v>188832</v>
      </c>
      <c r="D7" s="35"/>
    </row>
    <row r="9" spans="2:12" ht="15.75">
      <c r="B9" s="217" t="s">
        <v>316</v>
      </c>
      <c r="C9" s="217"/>
      <c r="E9" s="226" t="s">
        <v>317</v>
      </c>
      <c r="F9" s="226"/>
      <c r="G9" s="226"/>
      <c r="H9" s="226"/>
      <c r="J9" s="219" t="s">
        <v>353</v>
      </c>
      <c r="K9" s="220"/>
      <c r="L9" s="221"/>
    </row>
    <row r="10" spans="2:12">
      <c r="B10" s="100" t="s">
        <v>46</v>
      </c>
      <c r="C10" s="154" t="s">
        <v>57</v>
      </c>
      <c r="E10" s="100" t="s">
        <v>46</v>
      </c>
      <c r="F10" s="154" t="s">
        <v>150</v>
      </c>
      <c r="G10" s="154" t="s">
        <v>151</v>
      </c>
      <c r="H10" s="154" t="s">
        <v>191</v>
      </c>
      <c r="J10" s="100" t="s">
        <v>46</v>
      </c>
      <c r="K10" s="168" t="s">
        <v>128</v>
      </c>
      <c r="L10" s="169" t="s">
        <v>311</v>
      </c>
    </row>
    <row r="11" spans="2:12">
      <c r="B11" s="8" t="s">
        <v>47</v>
      </c>
      <c r="C11" s="69">
        <v>8360</v>
      </c>
      <c r="D11" s="88"/>
      <c r="E11" s="8" t="s">
        <v>47</v>
      </c>
      <c r="F11" s="12">
        <v>3084</v>
      </c>
      <c r="G11" s="12">
        <v>1053545</v>
      </c>
      <c r="H11" s="12">
        <f>SUM(F11:G11)</f>
        <v>1056629</v>
      </c>
      <c r="J11" s="8" t="s">
        <v>47</v>
      </c>
      <c r="K11" s="91">
        <v>419</v>
      </c>
      <c r="L11" s="91">
        <v>7941</v>
      </c>
    </row>
    <row r="12" spans="2:12">
      <c r="B12" s="8" t="s">
        <v>194</v>
      </c>
      <c r="C12" s="69">
        <v>3418</v>
      </c>
      <c r="D12" s="88"/>
      <c r="E12" s="8" t="s">
        <v>159</v>
      </c>
      <c r="F12" s="12">
        <v>619</v>
      </c>
      <c r="G12" s="12">
        <v>216725</v>
      </c>
      <c r="H12" s="12">
        <f t="shared" ref="H12:H19" si="0">SUM(F12:G12)</f>
        <v>217344</v>
      </c>
      <c r="J12" s="8" t="s">
        <v>194</v>
      </c>
      <c r="K12" s="91">
        <v>689</v>
      </c>
      <c r="L12" s="91">
        <v>2729</v>
      </c>
    </row>
    <row r="13" spans="2:12">
      <c r="B13" s="8" t="s">
        <v>195</v>
      </c>
      <c r="C13" s="69">
        <v>12008</v>
      </c>
      <c r="D13" s="88"/>
      <c r="E13" s="8" t="s">
        <v>160</v>
      </c>
      <c r="F13" s="12">
        <v>194</v>
      </c>
      <c r="G13" s="12">
        <v>27806</v>
      </c>
      <c r="H13" s="12">
        <f t="shared" si="0"/>
        <v>28000</v>
      </c>
      <c r="J13" s="8" t="s">
        <v>195</v>
      </c>
      <c r="K13" s="91">
        <v>9862</v>
      </c>
      <c r="L13" s="91">
        <v>2146</v>
      </c>
    </row>
    <row r="14" spans="2:12">
      <c r="B14" s="8" t="s">
        <v>196</v>
      </c>
      <c r="C14" s="69">
        <v>35950</v>
      </c>
      <c r="D14" s="88"/>
      <c r="E14" s="8" t="s">
        <v>161</v>
      </c>
      <c r="F14" s="12">
        <v>501</v>
      </c>
      <c r="G14" s="12">
        <v>83371</v>
      </c>
      <c r="H14" s="12">
        <f t="shared" si="0"/>
        <v>83872</v>
      </c>
      <c r="J14" s="8" t="s">
        <v>196</v>
      </c>
      <c r="K14" s="91">
        <v>31328</v>
      </c>
      <c r="L14" s="91">
        <v>4622</v>
      </c>
    </row>
    <row r="15" spans="2:12">
      <c r="B15" s="8" t="s">
        <v>197</v>
      </c>
      <c r="C15" s="69">
        <v>24504</v>
      </c>
      <c r="D15" s="88"/>
      <c r="E15" s="8" t="s">
        <v>162</v>
      </c>
      <c r="F15" s="12">
        <v>35083</v>
      </c>
      <c r="G15" s="12">
        <v>18093</v>
      </c>
      <c r="H15" s="12">
        <f t="shared" si="0"/>
        <v>53176</v>
      </c>
      <c r="J15" s="8" t="s">
        <v>197</v>
      </c>
      <c r="K15" s="91">
        <v>21913</v>
      </c>
      <c r="L15" s="91">
        <v>2591</v>
      </c>
    </row>
    <row r="16" spans="2:12">
      <c r="B16" s="8" t="s">
        <v>198</v>
      </c>
      <c r="C16" s="69">
        <v>17103</v>
      </c>
      <c r="D16" s="88"/>
      <c r="E16" s="8" t="s">
        <v>163</v>
      </c>
      <c r="F16" s="12">
        <v>25231</v>
      </c>
      <c r="G16" s="12">
        <v>3159</v>
      </c>
      <c r="H16" s="12">
        <f t="shared" si="0"/>
        <v>28390</v>
      </c>
      <c r="J16" s="8" t="s">
        <v>198</v>
      </c>
      <c r="K16" s="91">
        <v>15572</v>
      </c>
      <c r="L16" s="91">
        <v>1531</v>
      </c>
    </row>
    <row r="17" spans="2:12">
      <c r="B17" s="8" t="s">
        <v>199</v>
      </c>
      <c r="C17" s="69">
        <v>24189</v>
      </c>
      <c r="D17" s="88"/>
      <c r="E17" s="8" t="s">
        <v>164</v>
      </c>
      <c r="F17" s="12">
        <v>5405</v>
      </c>
      <c r="G17" s="12">
        <v>1748</v>
      </c>
      <c r="H17" s="12">
        <f t="shared" si="0"/>
        <v>7153</v>
      </c>
      <c r="J17" s="8" t="s">
        <v>199</v>
      </c>
      <c r="K17" s="91">
        <v>22495</v>
      </c>
      <c r="L17" s="91">
        <v>1694</v>
      </c>
    </row>
    <row r="18" spans="2:12">
      <c r="B18" s="8" t="s">
        <v>48</v>
      </c>
      <c r="C18" s="69">
        <v>20909</v>
      </c>
      <c r="D18" s="88"/>
      <c r="E18" s="8" t="s">
        <v>48</v>
      </c>
      <c r="F18" s="12">
        <v>296</v>
      </c>
      <c r="G18" s="12">
        <v>707</v>
      </c>
      <c r="H18" s="12">
        <f t="shared" si="0"/>
        <v>1003</v>
      </c>
      <c r="J18" s="8" t="s">
        <v>48</v>
      </c>
      <c r="K18" s="91">
        <v>19552</v>
      </c>
      <c r="L18" s="91">
        <v>1357</v>
      </c>
    </row>
    <row r="19" spans="2:12" ht="15.75">
      <c r="B19" s="155" t="s">
        <v>200</v>
      </c>
      <c r="C19" s="69">
        <v>42391</v>
      </c>
      <c r="D19" s="88"/>
      <c r="E19" s="180" t="s">
        <v>191</v>
      </c>
      <c r="F19" s="181">
        <f>SUM(F11:F18)</f>
        <v>70413</v>
      </c>
      <c r="G19" s="181">
        <f>SUM(G11:G18)</f>
        <v>1405154</v>
      </c>
      <c r="H19" s="181">
        <f t="shared" si="0"/>
        <v>1475567</v>
      </c>
      <c r="J19" s="92" t="s">
        <v>200</v>
      </c>
      <c r="K19" s="91">
        <v>39352</v>
      </c>
      <c r="L19" s="91">
        <v>3039</v>
      </c>
    </row>
    <row r="20" spans="2:12">
      <c r="B20" s="180" t="s">
        <v>191</v>
      </c>
      <c r="C20" s="125">
        <f>SUM(C11:C19)</f>
        <v>188832</v>
      </c>
      <c r="J20" s="204" t="s">
        <v>191</v>
      </c>
      <c r="K20" s="204">
        <f>SUM(K11:K19)</f>
        <v>161182</v>
      </c>
      <c r="L20" s="205">
        <f>SUM(L11:L19)</f>
        <v>27650</v>
      </c>
    </row>
    <row r="21" spans="2:12">
      <c r="B21" s="141" t="s">
        <v>307</v>
      </c>
      <c r="J21" s="141" t="s">
        <v>307</v>
      </c>
    </row>
    <row r="23" spans="2:12" ht="15.75">
      <c r="B23" s="225" t="s">
        <v>315</v>
      </c>
      <c r="C23" s="225"/>
      <c r="D23" s="225"/>
      <c r="E23" s="225"/>
      <c r="F23" s="225"/>
      <c r="G23" s="225"/>
    </row>
    <row r="24" spans="2:12">
      <c r="B24" s="156" t="s">
        <v>46</v>
      </c>
      <c r="C24" s="154" t="s">
        <v>287</v>
      </c>
      <c r="D24" s="154" t="s">
        <v>288</v>
      </c>
      <c r="E24" s="154" t="s">
        <v>252</v>
      </c>
      <c r="F24" s="154" t="s">
        <v>253</v>
      </c>
      <c r="G24" s="154" t="s">
        <v>305</v>
      </c>
    </row>
    <row r="25" spans="2:12">
      <c r="B25" s="80" t="s">
        <v>165</v>
      </c>
      <c r="C25" s="69">
        <v>2442</v>
      </c>
      <c r="D25" s="176">
        <v>2810</v>
      </c>
      <c r="E25" s="176">
        <v>1757</v>
      </c>
      <c r="F25" s="176">
        <v>1351</v>
      </c>
      <c r="G25" s="69">
        <f>SUM(C25:F25)</f>
        <v>8360</v>
      </c>
    </row>
    <row r="26" spans="2:12">
      <c r="B26" s="80" t="s">
        <v>159</v>
      </c>
      <c r="C26" s="69">
        <v>1041</v>
      </c>
      <c r="D26" s="176">
        <v>1417</v>
      </c>
      <c r="E26" s="176">
        <v>574</v>
      </c>
      <c r="F26" s="176">
        <v>386</v>
      </c>
      <c r="G26" s="69">
        <f t="shared" ref="G26:G33" si="1">SUM(C26:F26)</f>
        <v>3418</v>
      </c>
    </row>
    <row r="27" spans="2:12">
      <c r="B27" s="80" t="s">
        <v>160</v>
      </c>
      <c r="C27" s="69">
        <v>3402</v>
      </c>
      <c r="D27" s="176">
        <v>4637</v>
      </c>
      <c r="E27" s="176">
        <v>3788</v>
      </c>
      <c r="F27" s="176">
        <v>181</v>
      </c>
      <c r="G27" s="69">
        <f t="shared" si="1"/>
        <v>12008</v>
      </c>
    </row>
    <row r="28" spans="2:12">
      <c r="B28" s="80" t="s">
        <v>161</v>
      </c>
      <c r="C28" s="69">
        <v>11005</v>
      </c>
      <c r="D28" s="176">
        <v>13525</v>
      </c>
      <c r="E28" s="176">
        <v>11132</v>
      </c>
      <c r="F28" s="176">
        <v>288</v>
      </c>
      <c r="G28" s="69">
        <f t="shared" si="1"/>
        <v>35950</v>
      </c>
    </row>
    <row r="29" spans="2:12">
      <c r="B29" s="80" t="s">
        <v>162</v>
      </c>
      <c r="C29" s="69">
        <v>6889</v>
      </c>
      <c r="D29" s="176">
        <v>9116</v>
      </c>
      <c r="E29" s="176">
        <v>8347</v>
      </c>
      <c r="F29" s="176">
        <v>152</v>
      </c>
      <c r="G29" s="69">
        <f t="shared" si="1"/>
        <v>24504</v>
      </c>
    </row>
    <row r="30" spans="2:12">
      <c r="B30" s="80" t="s">
        <v>163</v>
      </c>
      <c r="C30" s="69">
        <v>4282</v>
      </c>
      <c r="D30" s="176">
        <v>6435</v>
      </c>
      <c r="E30" s="176">
        <v>6307</v>
      </c>
      <c r="F30" s="176">
        <v>79</v>
      </c>
      <c r="G30" s="69">
        <f t="shared" si="1"/>
        <v>17103</v>
      </c>
    </row>
    <row r="31" spans="2:12">
      <c r="B31" s="80" t="s">
        <v>164</v>
      </c>
      <c r="C31" s="69">
        <v>7924</v>
      </c>
      <c r="D31" s="176">
        <v>7830</v>
      </c>
      <c r="E31" s="176">
        <v>8366</v>
      </c>
      <c r="F31" s="176">
        <v>69</v>
      </c>
      <c r="G31" s="69">
        <f t="shared" si="1"/>
        <v>24189</v>
      </c>
    </row>
    <row r="32" spans="2:12">
      <c r="B32" s="80" t="s">
        <v>48</v>
      </c>
      <c r="C32" s="69">
        <v>7531</v>
      </c>
      <c r="D32" s="176">
        <v>7641</v>
      </c>
      <c r="E32" s="176">
        <v>5687</v>
      </c>
      <c r="F32" s="176">
        <v>50</v>
      </c>
      <c r="G32" s="69">
        <f t="shared" si="1"/>
        <v>20909</v>
      </c>
    </row>
    <row r="33" spans="2:7">
      <c r="B33" s="80" t="s">
        <v>200</v>
      </c>
      <c r="C33" s="177">
        <v>15501</v>
      </c>
      <c r="D33" s="178">
        <v>14363</v>
      </c>
      <c r="E33" s="178">
        <v>12347</v>
      </c>
      <c r="F33" s="178">
        <v>180</v>
      </c>
      <c r="G33" s="177">
        <f t="shared" si="1"/>
        <v>42391</v>
      </c>
    </row>
    <row r="34" spans="2:7">
      <c r="B34" s="200" t="s">
        <v>191</v>
      </c>
      <c r="C34" s="206">
        <f>SUM(C25:C33)</f>
        <v>60017</v>
      </c>
      <c r="D34" s="206">
        <f>SUM(D25:D33)</f>
        <v>67774</v>
      </c>
      <c r="E34" s="206">
        <f>SUM(E25:E33)</f>
        <v>58305</v>
      </c>
      <c r="F34" s="206">
        <f>SUM(F25:F33)</f>
        <v>2736</v>
      </c>
      <c r="G34" s="206">
        <f>SUM(G25:G33)</f>
        <v>188832</v>
      </c>
    </row>
    <row r="35" spans="2:7">
      <c r="B35" s="141" t="s">
        <v>307</v>
      </c>
      <c r="C35"/>
      <c r="D35"/>
    </row>
    <row r="38" spans="2:7" ht="15.75">
      <c r="B38" s="225" t="s">
        <v>315</v>
      </c>
      <c r="C38" s="225"/>
      <c r="D38" s="225"/>
      <c r="E38" s="225"/>
      <c r="F38" s="225"/>
      <c r="G38" s="225"/>
    </row>
    <row r="39" spans="2:7">
      <c r="B39" s="146" t="s">
        <v>46</v>
      </c>
      <c r="C39" s="111" t="s">
        <v>43</v>
      </c>
      <c r="D39" s="111" t="s">
        <v>42</v>
      </c>
      <c r="E39" s="111" t="s">
        <v>45</v>
      </c>
      <c r="F39" s="111" t="s">
        <v>44</v>
      </c>
      <c r="G39" s="111" t="s">
        <v>191</v>
      </c>
    </row>
    <row r="40" spans="2:7">
      <c r="B40" s="80" t="s">
        <v>165</v>
      </c>
      <c r="C40" s="90">
        <v>53</v>
      </c>
      <c r="D40" s="138">
        <v>534</v>
      </c>
      <c r="E40" s="90">
        <v>7553</v>
      </c>
      <c r="F40" s="90">
        <v>220</v>
      </c>
      <c r="G40" s="90">
        <f t="shared" ref="G40:G48" si="2">SUM(C40:F40)</f>
        <v>8360</v>
      </c>
    </row>
    <row r="41" spans="2:7">
      <c r="B41" s="80" t="s">
        <v>159</v>
      </c>
      <c r="C41" s="90">
        <v>3</v>
      </c>
      <c r="D41" s="138">
        <v>226</v>
      </c>
      <c r="E41" s="90">
        <v>3112</v>
      </c>
      <c r="F41" s="90">
        <v>77</v>
      </c>
      <c r="G41" s="90">
        <f t="shared" si="2"/>
        <v>3418</v>
      </c>
    </row>
    <row r="42" spans="2:7">
      <c r="B42" s="80" t="s">
        <v>160</v>
      </c>
      <c r="C42" s="90">
        <v>34</v>
      </c>
      <c r="D42" s="138">
        <v>1654</v>
      </c>
      <c r="E42" s="90">
        <v>10036</v>
      </c>
      <c r="F42" s="90">
        <v>284</v>
      </c>
      <c r="G42" s="90">
        <f t="shared" si="2"/>
        <v>12008</v>
      </c>
    </row>
    <row r="43" spans="2:7">
      <c r="B43" s="80" t="s">
        <v>161</v>
      </c>
      <c r="C43" s="90">
        <v>134</v>
      </c>
      <c r="D43" s="138">
        <v>8776</v>
      </c>
      <c r="E43" s="90">
        <v>25737</v>
      </c>
      <c r="F43" s="90">
        <v>1303</v>
      </c>
      <c r="G43" s="90">
        <f t="shared" si="2"/>
        <v>35950</v>
      </c>
    </row>
    <row r="44" spans="2:7">
      <c r="B44" s="80" t="s">
        <v>162</v>
      </c>
      <c r="C44" s="90">
        <v>166</v>
      </c>
      <c r="D44" s="138">
        <v>10785</v>
      </c>
      <c r="E44" s="90">
        <v>11177</v>
      </c>
      <c r="F44" s="90">
        <v>2376</v>
      </c>
      <c r="G44" s="90">
        <f t="shared" si="2"/>
        <v>24504</v>
      </c>
    </row>
    <row r="45" spans="2:7">
      <c r="B45" s="80" t="s">
        <v>163</v>
      </c>
      <c r="C45" s="90">
        <v>298</v>
      </c>
      <c r="D45" s="138">
        <v>9601</v>
      </c>
      <c r="E45" s="90">
        <v>4983</v>
      </c>
      <c r="F45" s="90">
        <v>2221</v>
      </c>
      <c r="G45" s="90">
        <f t="shared" si="2"/>
        <v>17103</v>
      </c>
    </row>
    <row r="46" spans="2:7">
      <c r="B46" s="80" t="s">
        <v>164</v>
      </c>
      <c r="C46" s="90">
        <v>694</v>
      </c>
      <c r="D46" s="138">
        <v>14406</v>
      </c>
      <c r="E46" s="90">
        <v>5905</v>
      </c>
      <c r="F46" s="90">
        <v>3184</v>
      </c>
      <c r="G46" s="90">
        <f t="shared" si="2"/>
        <v>24189</v>
      </c>
    </row>
    <row r="47" spans="2:7">
      <c r="B47" s="80" t="s">
        <v>48</v>
      </c>
      <c r="C47" s="90">
        <v>547</v>
      </c>
      <c r="D47" s="138">
        <v>12575</v>
      </c>
      <c r="E47" s="90">
        <v>4153</v>
      </c>
      <c r="F47" s="90">
        <v>3634</v>
      </c>
      <c r="G47" s="90">
        <f t="shared" si="2"/>
        <v>20909</v>
      </c>
    </row>
    <row r="48" spans="2:7">
      <c r="B48" s="112" t="s">
        <v>200</v>
      </c>
      <c r="C48" s="110">
        <v>883</v>
      </c>
      <c r="D48" s="139">
        <v>24190</v>
      </c>
      <c r="E48" s="110">
        <v>8572</v>
      </c>
      <c r="F48" s="110">
        <v>8746</v>
      </c>
      <c r="G48" s="110">
        <f t="shared" si="2"/>
        <v>42391</v>
      </c>
    </row>
    <row r="49" spans="2:7" ht="15.75">
      <c r="B49" s="124" t="s">
        <v>191</v>
      </c>
      <c r="C49" s="140">
        <f>SUM(C40:C48)</f>
        <v>2812</v>
      </c>
      <c r="D49" s="140">
        <f>SUM(D40:D48)</f>
        <v>82747</v>
      </c>
      <c r="E49" s="140">
        <f>SUM(E40:E48)</f>
        <v>81228</v>
      </c>
      <c r="F49" s="140">
        <f>SUM(F40:F48)</f>
        <v>22045</v>
      </c>
      <c r="G49" s="140">
        <f>SUM(G40:G48)</f>
        <v>188832</v>
      </c>
    </row>
    <row r="50" spans="2:7">
      <c r="B50" s="142" t="s">
        <v>307</v>
      </c>
      <c r="C50"/>
      <c r="D50"/>
    </row>
  </sheetData>
  <mergeCells count="8">
    <mergeCell ref="J9:L9"/>
    <mergeCell ref="J1:K1"/>
    <mergeCell ref="E1:G1"/>
    <mergeCell ref="B1:C1"/>
    <mergeCell ref="B38:G38"/>
    <mergeCell ref="B23:G23"/>
    <mergeCell ref="E9:H9"/>
    <mergeCell ref="B9:C9"/>
  </mergeCells>
  <phoneticPr fontId="28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21"/>
  <sheetViews>
    <sheetView workbookViewId="0">
      <selection activeCell="K10" sqref="K10"/>
    </sheetView>
  </sheetViews>
  <sheetFormatPr defaultColWidth="9" defaultRowHeight="14.25"/>
  <cols>
    <col min="1" max="1" width="9" style="81"/>
    <col min="2" max="2" width="17.86328125" style="81" customWidth="1"/>
    <col min="3" max="3" width="11.73046875" style="105" customWidth="1"/>
    <col min="4" max="4" width="14.59765625" style="81" customWidth="1"/>
    <col min="5" max="5" width="11.59765625" style="81" bestFit="1" customWidth="1"/>
    <col min="6" max="6" width="9" style="81"/>
    <col min="7" max="7" width="13.59765625" style="81" customWidth="1"/>
    <col min="8" max="8" width="14.59765625" style="81" customWidth="1"/>
    <col min="9" max="16384" width="9" style="81"/>
  </cols>
  <sheetData>
    <row r="1" spans="2:8" ht="17.25" customHeight="1">
      <c r="C1" s="81"/>
    </row>
    <row r="2" spans="2:8" ht="20.25" customHeight="1">
      <c r="B2" s="227" t="s">
        <v>372</v>
      </c>
      <c r="C2" s="227"/>
      <c r="D2" s="227"/>
      <c r="F2" s="222" t="s">
        <v>387</v>
      </c>
      <c r="G2" s="222"/>
      <c r="H2" s="222"/>
    </row>
    <row r="3" spans="2:8">
      <c r="B3" s="100" t="s">
        <v>371</v>
      </c>
      <c r="C3" s="154" t="s">
        <v>34</v>
      </c>
      <c r="D3" s="154" t="s">
        <v>65</v>
      </c>
      <c r="F3" s="100" t="s">
        <v>388</v>
      </c>
      <c r="G3" s="154" t="s">
        <v>34</v>
      </c>
      <c r="H3" s="154" t="s">
        <v>65</v>
      </c>
    </row>
    <row r="4" spans="2:8">
      <c r="B4" s="75" t="s">
        <v>247</v>
      </c>
      <c r="C4" s="85">
        <v>14273</v>
      </c>
      <c r="D4" s="102">
        <v>755140</v>
      </c>
      <c r="F4" s="80" t="s">
        <v>63</v>
      </c>
      <c r="G4" s="85">
        <v>85128</v>
      </c>
      <c r="H4" s="12">
        <v>745532</v>
      </c>
    </row>
    <row r="5" spans="2:8">
      <c r="B5" s="75" t="s">
        <v>248</v>
      </c>
      <c r="C5" s="85">
        <v>14853</v>
      </c>
      <c r="D5" s="102">
        <v>201160</v>
      </c>
      <c r="F5" s="80" t="s">
        <v>64</v>
      </c>
      <c r="G5" s="85">
        <v>103704</v>
      </c>
      <c r="H5" s="12">
        <v>837440</v>
      </c>
    </row>
    <row r="6" spans="2:8">
      <c r="B6" s="75" t="s">
        <v>249</v>
      </c>
      <c r="C6" s="85">
        <v>30891</v>
      </c>
      <c r="D6" s="102">
        <v>225166</v>
      </c>
      <c r="F6" s="180" t="s">
        <v>191</v>
      </c>
      <c r="G6" s="191">
        <f>SUM(G4:G5)</f>
        <v>188832</v>
      </c>
      <c r="H6" s="181">
        <f>SUM(H4:H5)</f>
        <v>1582972</v>
      </c>
    </row>
    <row r="7" spans="2:8">
      <c r="B7" s="75" t="s">
        <v>250</v>
      </c>
      <c r="C7" s="85">
        <v>31441</v>
      </c>
      <c r="D7" s="102">
        <v>176053</v>
      </c>
    </row>
    <row r="8" spans="2:8">
      <c r="B8" s="75" t="s">
        <v>251</v>
      </c>
      <c r="C8" s="85">
        <v>36333</v>
      </c>
      <c r="D8" s="102">
        <v>119012</v>
      </c>
    </row>
    <row r="9" spans="2:8">
      <c r="B9" s="75" t="s">
        <v>252</v>
      </c>
      <c r="C9" s="85">
        <v>58305</v>
      </c>
      <c r="D9" s="102">
        <v>103624</v>
      </c>
    </row>
    <row r="10" spans="2:8">
      <c r="B10" s="75" t="s">
        <v>253</v>
      </c>
      <c r="C10" s="85">
        <v>2736</v>
      </c>
      <c r="D10" s="102">
        <v>2814</v>
      </c>
    </row>
    <row r="11" spans="2:8">
      <c r="B11" s="180" t="s">
        <v>191</v>
      </c>
      <c r="C11" s="190">
        <f>SUM(C4:C10)</f>
        <v>188832</v>
      </c>
      <c r="D11" s="213">
        <v>1582972</v>
      </c>
    </row>
    <row r="12" spans="2:8">
      <c r="B12" s="144" t="s">
        <v>432</v>
      </c>
      <c r="C12" s="81"/>
      <c r="H12" s="127"/>
    </row>
    <row r="14" spans="2:8" ht="15.75">
      <c r="B14" s="217" t="s">
        <v>373</v>
      </c>
      <c r="C14" s="217"/>
      <c r="D14" s="217"/>
      <c r="E14" s="217"/>
    </row>
    <row r="15" spans="2:8" s="25" customFormat="1">
      <c r="B15" s="100" t="s">
        <v>371</v>
      </c>
      <c r="C15" s="154" t="s">
        <v>34</v>
      </c>
      <c r="D15" s="154" t="s">
        <v>150</v>
      </c>
      <c r="E15" s="154" t="s">
        <v>151</v>
      </c>
      <c r="H15" s="81"/>
    </row>
    <row r="16" spans="2:8">
      <c r="B16" s="64" t="s">
        <v>240</v>
      </c>
      <c r="C16" s="12">
        <v>897</v>
      </c>
      <c r="D16" s="102">
        <v>1078</v>
      </c>
      <c r="E16" s="102">
        <v>36076</v>
      </c>
    </row>
    <row r="17" spans="2:5">
      <c r="B17" s="64" t="s">
        <v>241</v>
      </c>
      <c r="C17" s="12">
        <v>3378</v>
      </c>
      <c r="D17" s="102">
        <v>15109</v>
      </c>
      <c r="E17" s="102">
        <v>202850</v>
      </c>
    </row>
    <row r="18" spans="2:5">
      <c r="B18" s="64" t="s">
        <v>242</v>
      </c>
      <c r="C18" s="66">
        <v>5438</v>
      </c>
      <c r="D18" s="102">
        <v>26289</v>
      </c>
      <c r="E18" s="102">
        <v>277354</v>
      </c>
    </row>
    <row r="19" spans="2:5" ht="15.75" customHeight="1">
      <c r="B19" s="64" t="s">
        <v>243</v>
      </c>
      <c r="C19" s="66">
        <v>5400</v>
      </c>
      <c r="D19" s="102">
        <v>21627</v>
      </c>
      <c r="E19" s="102">
        <v>209869</v>
      </c>
    </row>
    <row r="20" spans="2:5">
      <c r="B20" s="180" t="s">
        <v>191</v>
      </c>
      <c r="C20" s="181">
        <f>SUM(C16:C19)</f>
        <v>15113</v>
      </c>
      <c r="D20" s="181">
        <f>SUM(D16:D19)</f>
        <v>64103</v>
      </c>
      <c r="E20" s="181">
        <f>SUM(E16:E19)</f>
        <v>726149</v>
      </c>
    </row>
    <row r="21" spans="2:5">
      <c r="D21" s="106"/>
      <c r="E21" s="106"/>
    </row>
  </sheetData>
  <mergeCells count="3">
    <mergeCell ref="B2:D2"/>
    <mergeCell ref="F2:H2"/>
    <mergeCell ref="B14:E1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7AAD9-6C30-4783-9E1A-27375375623E}">
  <dimension ref="B2:F18"/>
  <sheetViews>
    <sheetView workbookViewId="0">
      <selection activeCell="J20" sqref="J20"/>
    </sheetView>
  </sheetViews>
  <sheetFormatPr defaultRowHeight="14.25"/>
  <cols>
    <col min="2" max="2" width="10.3984375" customWidth="1"/>
    <col min="3" max="3" width="13.59765625" customWidth="1"/>
    <col min="5" max="5" width="11.59765625" bestFit="1" customWidth="1"/>
    <col min="6" max="6" width="9.86328125" customWidth="1"/>
  </cols>
  <sheetData>
    <row r="2" spans="2:6" ht="14.25" customHeight="1">
      <c r="B2" s="228" t="s">
        <v>399</v>
      </c>
      <c r="C2" s="229"/>
      <c r="D2" s="229"/>
      <c r="E2" s="229"/>
      <c r="F2" s="179"/>
    </row>
    <row r="3" spans="2:6" ht="30" customHeight="1">
      <c r="B3" s="129" t="s">
        <v>282</v>
      </c>
      <c r="C3" s="134" t="s">
        <v>318</v>
      </c>
      <c r="D3" s="118" t="s">
        <v>322</v>
      </c>
      <c r="E3" s="118" t="s">
        <v>50</v>
      </c>
      <c r="F3" s="118" t="s">
        <v>322</v>
      </c>
    </row>
    <row r="4" spans="2:6">
      <c r="B4" s="80">
        <v>1</v>
      </c>
      <c r="C4" s="9">
        <v>97371</v>
      </c>
      <c r="D4" s="29">
        <f>C4/$C$16</f>
        <v>0.71900313826841422</v>
      </c>
      <c r="E4" s="9">
        <v>97371</v>
      </c>
      <c r="F4" s="29">
        <f>E4/$E$16</f>
        <v>0.5156488307066599</v>
      </c>
    </row>
    <row r="5" spans="2:6">
      <c r="B5" s="80">
        <v>2</v>
      </c>
      <c r="C5" s="9">
        <v>28384</v>
      </c>
      <c r="D5" s="29">
        <f t="shared" ref="D5:D16" si="0">C5/$C$16</f>
        <v>0.2095920251061473</v>
      </c>
      <c r="E5" s="9">
        <v>56768</v>
      </c>
      <c r="F5" s="29">
        <f t="shared" ref="F5:F16" si="1">E5/$E$16</f>
        <v>0.3006270123707846</v>
      </c>
    </row>
    <row r="6" spans="2:6">
      <c r="B6" s="80">
        <v>3</v>
      </c>
      <c r="C6" s="9">
        <v>5347</v>
      </c>
      <c r="D6" s="29">
        <f t="shared" si="0"/>
        <v>3.9483108731770356E-2</v>
      </c>
      <c r="E6" s="9">
        <v>16041</v>
      </c>
      <c r="F6" s="29">
        <f t="shared" si="1"/>
        <v>8.4948525673614647E-2</v>
      </c>
    </row>
    <row r="7" spans="2:6">
      <c r="B7" s="80">
        <v>4</v>
      </c>
      <c r="C7" s="9">
        <v>3312</v>
      </c>
      <c r="D7" s="29">
        <f t="shared" si="0"/>
        <v>2.4456341148237033E-2</v>
      </c>
      <c r="E7" s="9">
        <v>13248</v>
      </c>
      <c r="F7" s="29">
        <f t="shared" si="1"/>
        <v>7.0157600406710721E-2</v>
      </c>
    </row>
    <row r="8" spans="2:6">
      <c r="B8" s="80">
        <v>5</v>
      </c>
      <c r="C8" s="9">
        <v>775</v>
      </c>
      <c r="D8" s="29">
        <f t="shared" si="0"/>
        <v>5.7227247553996675E-3</v>
      </c>
      <c r="E8" s="9">
        <v>3875</v>
      </c>
      <c r="F8" s="29">
        <f t="shared" si="1"/>
        <v>2.0520886290459246E-2</v>
      </c>
    </row>
    <row r="9" spans="2:6">
      <c r="B9" s="80">
        <v>6</v>
      </c>
      <c r="C9" s="9">
        <v>178</v>
      </c>
      <c r="D9" s="29">
        <f t="shared" si="0"/>
        <v>1.3143806534982462E-3</v>
      </c>
      <c r="E9" s="9">
        <v>1068</v>
      </c>
      <c r="F9" s="29">
        <f t="shared" si="1"/>
        <v>5.6558210472801218E-3</v>
      </c>
    </row>
    <row r="10" spans="2:6">
      <c r="B10" s="80">
        <v>7</v>
      </c>
      <c r="C10" s="9">
        <v>35</v>
      </c>
      <c r="D10" s="29">
        <f t="shared" si="0"/>
        <v>2.5844563411482369E-4</v>
      </c>
      <c r="E10" s="9">
        <v>245</v>
      </c>
      <c r="F10" s="29">
        <f t="shared" si="1"/>
        <v>1.2974495848161328E-3</v>
      </c>
    </row>
    <row r="11" spans="2:6">
      <c r="B11" s="80">
        <v>8</v>
      </c>
      <c r="C11" s="9">
        <v>13</v>
      </c>
      <c r="D11" s="29">
        <f t="shared" si="0"/>
        <v>9.5994092671220228E-5</v>
      </c>
      <c r="E11" s="9">
        <v>104</v>
      </c>
      <c r="F11" s="29">
        <f t="shared" si="1"/>
        <v>5.5075410947297071E-4</v>
      </c>
    </row>
    <row r="12" spans="2:6">
      <c r="B12" s="80">
        <v>9</v>
      </c>
      <c r="C12" s="9">
        <v>6</v>
      </c>
      <c r="D12" s="29">
        <f t="shared" si="0"/>
        <v>4.4304965848255495E-5</v>
      </c>
      <c r="E12" s="9">
        <v>54</v>
      </c>
      <c r="F12" s="29">
        <f t="shared" si="1"/>
        <v>2.8596847991865787E-4</v>
      </c>
    </row>
    <row r="13" spans="2:6">
      <c r="B13" s="80">
        <v>12</v>
      </c>
      <c r="C13" s="9">
        <v>2</v>
      </c>
      <c r="D13" s="29">
        <f t="shared" si="0"/>
        <v>1.4768321949418497E-5</v>
      </c>
      <c r="E13" s="9">
        <v>24</v>
      </c>
      <c r="F13" s="29">
        <f t="shared" si="1"/>
        <v>1.2709710218607016E-4</v>
      </c>
    </row>
    <row r="14" spans="2:6">
      <c r="B14" s="80">
        <v>13</v>
      </c>
      <c r="C14" s="9">
        <v>1</v>
      </c>
      <c r="D14" s="29">
        <f t="shared" si="0"/>
        <v>7.3841609747092483E-6</v>
      </c>
      <c r="E14" s="9">
        <v>13</v>
      </c>
      <c r="F14" s="29">
        <f t="shared" si="1"/>
        <v>6.8844263684121338E-5</v>
      </c>
    </row>
    <row r="15" spans="2:6">
      <c r="B15" s="112">
        <v>21</v>
      </c>
      <c r="C15" s="113">
        <v>1</v>
      </c>
      <c r="D15" s="114">
        <f t="shared" si="0"/>
        <v>7.3841609747092483E-6</v>
      </c>
      <c r="E15" s="113">
        <v>21</v>
      </c>
      <c r="F15" s="114">
        <f t="shared" si="1"/>
        <v>1.1120996441281138E-4</v>
      </c>
    </row>
    <row r="16" spans="2:6">
      <c r="B16" s="180" t="s">
        <v>191</v>
      </c>
      <c r="C16" s="192">
        <f>SUM(C4:C15)</f>
        <v>135425</v>
      </c>
      <c r="D16" s="193">
        <f t="shared" si="0"/>
        <v>1</v>
      </c>
      <c r="E16" s="192">
        <f>SUM(E4:E15)</f>
        <v>188832</v>
      </c>
      <c r="F16" s="193">
        <f t="shared" si="1"/>
        <v>1</v>
      </c>
    </row>
    <row r="17" spans="2:2">
      <c r="B17" s="143" t="s">
        <v>312</v>
      </c>
    </row>
    <row r="18" spans="2:2">
      <c r="B18" s="143" t="s">
        <v>319</v>
      </c>
    </row>
  </sheetData>
  <mergeCells count="1">
    <mergeCell ref="B2:E2"/>
  </mergeCells>
  <pageMargins left="0.7" right="0.7" top="0.75" bottom="0.75" header="0.3" footer="0.3"/>
  <pageSetup orientation="portrait" r:id="rId1"/>
  <ignoredErrors>
    <ignoredError sqref="D1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O62"/>
  <sheetViews>
    <sheetView showGridLines="0" topLeftCell="A55" zoomScale="92" workbookViewId="0">
      <selection activeCell="J12" sqref="J12"/>
    </sheetView>
  </sheetViews>
  <sheetFormatPr defaultColWidth="9" defaultRowHeight="14.25"/>
  <cols>
    <col min="1" max="1" width="9" style="81"/>
    <col min="2" max="2" width="30.59765625" style="81" customWidth="1"/>
    <col min="3" max="3" width="18" style="81" customWidth="1"/>
    <col min="4" max="4" width="18.73046875" style="81" customWidth="1"/>
    <col min="5" max="5" width="18.73046875" style="104" customWidth="1"/>
    <col min="6" max="6" width="16.3984375" style="81" customWidth="1"/>
    <col min="7" max="7" width="21.265625" style="81" bestFit="1" customWidth="1"/>
    <col min="8" max="8" width="22.265625" style="81" bestFit="1" customWidth="1"/>
    <col min="9" max="9" width="21.265625" style="81" bestFit="1" customWidth="1"/>
    <col min="10" max="10" width="22.265625" style="81" bestFit="1" customWidth="1"/>
    <col min="11" max="11" width="21.265625" style="81" bestFit="1" customWidth="1"/>
    <col min="12" max="12" width="22.265625" style="81" bestFit="1" customWidth="1"/>
    <col min="13" max="13" width="26.1328125" style="81" bestFit="1" customWidth="1"/>
    <col min="14" max="14" width="27" style="81" bestFit="1" customWidth="1"/>
    <col min="15" max="16384" width="9" style="81"/>
  </cols>
  <sheetData>
    <row r="2" spans="2:10" ht="15.75">
      <c r="B2" s="217" t="s">
        <v>320</v>
      </c>
      <c r="C2" s="217"/>
      <c r="D2" s="217"/>
      <c r="E2" s="107"/>
    </row>
    <row r="3" spans="2:10">
      <c r="B3" s="130" t="s">
        <v>309</v>
      </c>
      <c r="C3" s="154" t="s">
        <v>34</v>
      </c>
      <c r="D3" s="154" t="s">
        <v>65</v>
      </c>
      <c r="F3" s="186"/>
      <c r="G3" s="186"/>
      <c r="H3" s="186"/>
      <c r="I3" s="186"/>
    </row>
    <row r="4" spans="2:10">
      <c r="B4" s="64" t="s">
        <v>172</v>
      </c>
      <c r="C4" s="69">
        <v>1229</v>
      </c>
      <c r="D4" s="102">
        <v>67605</v>
      </c>
      <c r="F4" s="186"/>
      <c r="G4" s="186"/>
      <c r="H4" s="186"/>
      <c r="I4" s="186"/>
    </row>
    <row r="5" spans="2:10">
      <c r="B5" s="64" t="s">
        <v>121</v>
      </c>
      <c r="C5" s="69">
        <v>21489</v>
      </c>
      <c r="D5" s="102">
        <v>74930</v>
      </c>
      <c r="F5" s="186"/>
      <c r="G5" s="186"/>
      <c r="H5" s="186"/>
      <c r="I5" s="186"/>
    </row>
    <row r="6" spans="2:10">
      <c r="B6" s="64" t="s">
        <v>244</v>
      </c>
      <c r="C6" s="69">
        <v>2899</v>
      </c>
      <c r="D6" s="102">
        <v>132716</v>
      </c>
      <c r="F6" s="186"/>
      <c r="G6" s="186"/>
      <c r="H6" s="186"/>
      <c r="I6" s="186"/>
    </row>
    <row r="7" spans="2:10">
      <c r="B7" s="64" t="s">
        <v>123</v>
      </c>
      <c r="C7" s="69">
        <v>115</v>
      </c>
      <c r="D7" s="102">
        <v>3940</v>
      </c>
      <c r="F7" s="186"/>
      <c r="G7" s="186"/>
      <c r="H7" s="186"/>
      <c r="I7" s="186"/>
    </row>
    <row r="8" spans="2:10">
      <c r="B8" s="64" t="s">
        <v>245</v>
      </c>
      <c r="C8" s="69">
        <v>871</v>
      </c>
      <c r="D8" s="158" t="s">
        <v>363</v>
      </c>
      <c r="F8" s="186"/>
      <c r="G8" s="186"/>
      <c r="H8" s="186"/>
      <c r="I8" s="186"/>
    </row>
    <row r="9" spans="2:10">
      <c r="B9" s="64" t="s">
        <v>246</v>
      </c>
      <c r="C9" s="69">
        <v>36482</v>
      </c>
      <c r="D9" s="102">
        <v>127766</v>
      </c>
      <c r="F9" s="186"/>
      <c r="G9" s="186"/>
      <c r="H9" s="186"/>
      <c r="I9" s="186"/>
    </row>
    <row r="10" spans="2:10">
      <c r="B10" s="64" t="s">
        <v>126</v>
      </c>
      <c r="C10" s="69">
        <v>4234</v>
      </c>
      <c r="D10" s="102">
        <v>52715</v>
      </c>
      <c r="F10" s="186"/>
      <c r="G10" s="186"/>
      <c r="H10" s="186"/>
      <c r="I10" s="186"/>
    </row>
    <row r="11" spans="2:10">
      <c r="B11" s="64" t="s">
        <v>127</v>
      </c>
      <c r="C11" s="69">
        <v>85059</v>
      </c>
      <c r="D11" s="102">
        <v>899498</v>
      </c>
      <c r="F11" s="186"/>
      <c r="G11" s="186"/>
      <c r="H11" s="186"/>
      <c r="I11" s="186"/>
    </row>
    <row r="12" spans="2:10">
      <c r="B12" s="64" t="s">
        <v>125</v>
      </c>
      <c r="C12" s="69">
        <v>36454</v>
      </c>
      <c r="D12" s="102">
        <v>223750</v>
      </c>
      <c r="F12" s="186"/>
      <c r="G12" s="186"/>
      <c r="H12" s="186"/>
      <c r="I12" s="186"/>
    </row>
    <row r="13" spans="2:10">
      <c r="B13" s="180" t="s">
        <v>191</v>
      </c>
      <c r="C13" s="181">
        <f>SUM(C4:C12)</f>
        <v>188832</v>
      </c>
      <c r="D13" s="181" t="s">
        <v>397</v>
      </c>
    </row>
    <row r="14" spans="2:10">
      <c r="B14" s="144" t="s">
        <v>394</v>
      </c>
      <c r="C14" s="108"/>
    </row>
    <row r="15" spans="2:10">
      <c r="B15" s="144" t="s">
        <v>433</v>
      </c>
      <c r="C15" s="108"/>
      <c r="F15" s="115"/>
      <c r="G15" s="32"/>
      <c r="H15" s="32"/>
      <c r="I15" s="77"/>
      <c r="J15" s="32"/>
    </row>
    <row r="16" spans="2:10">
      <c r="B16" s="144"/>
      <c r="C16" s="108"/>
      <c r="F16" s="115"/>
      <c r="G16" s="32"/>
      <c r="H16" s="32"/>
      <c r="I16" s="77"/>
      <c r="J16" s="32"/>
    </row>
    <row r="17" spans="2:14" ht="15.75">
      <c r="B17" s="217" t="s">
        <v>374</v>
      </c>
      <c r="C17" s="217"/>
      <c r="D17" s="217"/>
      <c r="E17" s="217"/>
    </row>
    <row r="18" spans="2:14">
      <c r="B18" s="100" t="s">
        <v>116</v>
      </c>
      <c r="C18" s="154" t="s">
        <v>118</v>
      </c>
      <c r="D18" s="154" t="s">
        <v>375</v>
      </c>
      <c r="E18" s="154" t="s">
        <v>65</v>
      </c>
    </row>
    <row r="19" spans="2:14">
      <c r="B19" s="109" t="s">
        <v>172</v>
      </c>
      <c r="C19" s="109" t="s">
        <v>118</v>
      </c>
      <c r="D19" s="18">
        <v>90</v>
      </c>
      <c r="E19" s="80">
        <v>10216</v>
      </c>
      <c r="F19" s="103"/>
      <c r="G19" s="103"/>
      <c r="H19" s="103"/>
      <c r="I19" s="103"/>
      <c r="J19" s="103"/>
      <c r="K19" s="103"/>
      <c r="L19" s="103"/>
      <c r="M19" s="103"/>
      <c r="N19" s="103"/>
    </row>
    <row r="20" spans="2:14">
      <c r="B20" s="109" t="s">
        <v>172</v>
      </c>
      <c r="C20" s="109" t="s">
        <v>376</v>
      </c>
      <c r="D20" s="18">
        <v>513</v>
      </c>
      <c r="E20" s="80">
        <v>50163</v>
      </c>
      <c r="F20" s="103"/>
      <c r="G20" s="103"/>
      <c r="H20" s="103"/>
      <c r="I20" s="103"/>
      <c r="J20" s="103"/>
      <c r="K20" s="103"/>
      <c r="L20" s="103"/>
      <c r="M20" s="103"/>
      <c r="N20" s="103"/>
    </row>
    <row r="21" spans="2:14">
      <c r="B21" s="109" t="s">
        <v>172</v>
      </c>
      <c r="C21" s="109" t="s">
        <v>377</v>
      </c>
      <c r="D21" s="18">
        <v>626</v>
      </c>
      <c r="E21" s="80">
        <v>7226</v>
      </c>
      <c r="F21" s="103"/>
      <c r="G21" s="103"/>
      <c r="H21" s="103"/>
      <c r="I21" s="103"/>
      <c r="J21" s="103"/>
      <c r="K21" s="103"/>
      <c r="L21" s="103"/>
      <c r="M21" s="103"/>
      <c r="N21" s="103"/>
    </row>
    <row r="22" spans="2:14">
      <c r="B22" s="109" t="s">
        <v>121</v>
      </c>
      <c r="C22" s="109" t="s">
        <v>118</v>
      </c>
      <c r="D22" s="18">
        <v>141</v>
      </c>
      <c r="E22" s="12">
        <v>3252</v>
      </c>
      <c r="F22" s="103"/>
      <c r="G22" s="103"/>
      <c r="H22" s="103"/>
      <c r="I22" s="103"/>
      <c r="J22" s="103"/>
      <c r="K22" s="103"/>
      <c r="L22" s="103"/>
      <c r="M22" s="103"/>
      <c r="N22" s="103"/>
    </row>
    <row r="23" spans="2:14">
      <c r="B23" s="109" t="s">
        <v>121</v>
      </c>
      <c r="C23" s="109" t="s">
        <v>376</v>
      </c>
      <c r="D23" s="18">
        <v>10668</v>
      </c>
      <c r="E23" s="12">
        <v>58360</v>
      </c>
      <c r="F23" s="103"/>
      <c r="G23" s="103"/>
      <c r="H23" s="103"/>
      <c r="I23" s="103"/>
      <c r="J23" s="103"/>
      <c r="K23" s="103"/>
      <c r="L23" s="103"/>
      <c r="M23" s="103"/>
      <c r="N23" s="103"/>
    </row>
    <row r="24" spans="2:14">
      <c r="B24" s="109" t="s">
        <v>121</v>
      </c>
      <c r="C24" s="109" t="s">
        <v>377</v>
      </c>
      <c r="D24" s="18">
        <v>10680</v>
      </c>
      <c r="E24" s="12">
        <v>13318</v>
      </c>
      <c r="F24" s="103"/>
      <c r="G24" s="103"/>
      <c r="H24" s="103"/>
      <c r="I24" s="103"/>
      <c r="J24" s="103"/>
      <c r="K24" s="103"/>
      <c r="L24" s="103"/>
      <c r="M24" s="103"/>
      <c r="N24" s="103"/>
    </row>
    <row r="25" spans="2:14">
      <c r="B25" s="109" t="s">
        <v>244</v>
      </c>
      <c r="C25" s="109" t="s">
        <v>118</v>
      </c>
      <c r="D25" s="18">
        <v>82</v>
      </c>
      <c r="E25" s="12">
        <v>10579</v>
      </c>
      <c r="F25" s="103"/>
      <c r="G25" s="103"/>
      <c r="H25" s="103"/>
      <c r="I25" s="103"/>
      <c r="J25" s="103"/>
      <c r="K25" s="103"/>
      <c r="L25" s="103"/>
      <c r="M25" s="103"/>
      <c r="N25" s="103"/>
    </row>
    <row r="26" spans="2:14">
      <c r="B26" s="109" t="s">
        <v>244</v>
      </c>
      <c r="C26" s="109" t="s">
        <v>376</v>
      </c>
      <c r="D26" s="18">
        <v>1442</v>
      </c>
      <c r="E26" s="12">
        <v>112799</v>
      </c>
      <c r="F26" s="103"/>
      <c r="G26" s="103"/>
      <c r="H26" s="103"/>
      <c r="I26" s="103"/>
      <c r="J26" s="103"/>
      <c r="K26" s="103"/>
      <c r="L26" s="103"/>
      <c r="M26" s="103"/>
      <c r="N26" s="103"/>
    </row>
    <row r="27" spans="2:14">
      <c r="B27" s="109" t="s">
        <v>244</v>
      </c>
      <c r="C27" s="109" t="s">
        <v>377</v>
      </c>
      <c r="D27" s="18">
        <v>1375</v>
      </c>
      <c r="E27" s="12">
        <v>9338</v>
      </c>
      <c r="F27" s="103"/>
      <c r="G27" s="103"/>
      <c r="H27" s="103"/>
      <c r="I27" s="103"/>
      <c r="J27" s="103"/>
      <c r="K27" s="103"/>
      <c r="L27" s="103"/>
      <c r="M27" s="103"/>
      <c r="N27" s="103"/>
    </row>
    <row r="28" spans="2:14">
      <c r="B28" s="109" t="s">
        <v>123</v>
      </c>
      <c r="C28" s="109" t="s">
        <v>118</v>
      </c>
      <c r="D28" s="18">
        <v>15</v>
      </c>
      <c r="E28" s="12">
        <v>709</v>
      </c>
      <c r="F28" s="103"/>
      <c r="G28" s="103"/>
      <c r="H28" s="103"/>
      <c r="I28" s="103"/>
      <c r="J28" s="103"/>
      <c r="K28" s="103"/>
      <c r="L28" s="103"/>
      <c r="M28" s="103"/>
      <c r="N28" s="103"/>
    </row>
    <row r="29" spans="2:14">
      <c r="B29" s="109" t="s">
        <v>123</v>
      </c>
      <c r="C29" s="109" t="s">
        <v>376</v>
      </c>
      <c r="D29" s="18">
        <v>47</v>
      </c>
      <c r="E29" s="12">
        <v>2881</v>
      </c>
      <c r="F29" s="103"/>
      <c r="G29" s="103"/>
      <c r="H29" s="103"/>
      <c r="I29" s="103"/>
      <c r="J29" s="103"/>
      <c r="K29" s="103"/>
      <c r="L29" s="103"/>
      <c r="M29" s="103"/>
      <c r="N29" s="103"/>
    </row>
    <row r="30" spans="2:14">
      <c r="B30" s="109" t="s">
        <v>123</v>
      </c>
      <c r="C30" s="109" t="s">
        <v>377</v>
      </c>
      <c r="D30" s="18">
        <v>53</v>
      </c>
      <c r="E30" s="12">
        <v>350</v>
      </c>
      <c r="F30" s="103"/>
      <c r="G30" s="103"/>
      <c r="H30" s="103"/>
      <c r="I30" s="103"/>
      <c r="J30" s="103"/>
      <c r="K30" s="103"/>
      <c r="L30" s="103"/>
      <c r="M30" s="103"/>
      <c r="N30" s="103"/>
    </row>
    <row r="31" spans="2:14">
      <c r="B31" s="109" t="s">
        <v>245</v>
      </c>
      <c r="C31" s="109" t="s">
        <v>118</v>
      </c>
      <c r="D31" s="18">
        <v>106</v>
      </c>
      <c r="E31" s="12"/>
      <c r="F31" s="103"/>
      <c r="G31" s="103"/>
      <c r="H31" s="103"/>
      <c r="I31" s="103"/>
      <c r="J31" s="103"/>
      <c r="K31" s="103"/>
      <c r="L31" s="103"/>
      <c r="M31" s="103"/>
      <c r="N31" s="103"/>
    </row>
    <row r="32" spans="2:14">
      <c r="B32" s="109" t="s">
        <v>245</v>
      </c>
      <c r="C32" s="109" t="s">
        <v>376</v>
      </c>
      <c r="D32" s="18">
        <v>429</v>
      </c>
      <c r="E32" s="12"/>
      <c r="F32" s="103"/>
      <c r="G32" s="103"/>
      <c r="H32" s="103"/>
    </row>
    <row r="33" spans="2:15">
      <c r="B33" s="109" t="s">
        <v>245</v>
      </c>
      <c r="C33" s="109" t="s">
        <v>377</v>
      </c>
      <c r="D33" s="18">
        <v>336</v>
      </c>
      <c r="E33" s="12"/>
      <c r="F33" s="103"/>
      <c r="G33" s="103"/>
      <c r="H33" s="103"/>
    </row>
    <row r="34" spans="2:15">
      <c r="B34" s="109" t="s">
        <v>246</v>
      </c>
      <c r="C34" s="109" t="s">
        <v>118</v>
      </c>
      <c r="D34" s="18">
        <v>2399</v>
      </c>
      <c r="E34" s="12">
        <v>29718</v>
      </c>
      <c r="F34" s="103"/>
      <c r="G34" s="103"/>
      <c r="H34" s="103"/>
    </row>
    <row r="35" spans="2:15">
      <c r="B35" s="109" t="s">
        <v>246</v>
      </c>
      <c r="C35" s="109" t="s">
        <v>376</v>
      </c>
      <c r="D35" s="18">
        <v>2047</v>
      </c>
      <c r="E35" s="12">
        <v>17563</v>
      </c>
      <c r="F35" s="103"/>
      <c r="G35" s="103"/>
      <c r="H35" s="103"/>
    </row>
    <row r="36" spans="2:15">
      <c r="B36" s="109" t="s">
        <v>246</v>
      </c>
      <c r="C36" s="109" t="s">
        <v>377</v>
      </c>
      <c r="D36" s="18">
        <v>32036</v>
      </c>
      <c r="E36" s="12">
        <v>80485</v>
      </c>
      <c r="F36" s="103"/>
      <c r="G36" s="186"/>
      <c r="H36" s="186"/>
      <c r="I36" s="186"/>
      <c r="J36" s="186"/>
      <c r="K36" s="186"/>
      <c r="L36" s="186"/>
      <c r="M36" s="186"/>
      <c r="N36" s="186"/>
      <c r="O36" s="186"/>
    </row>
    <row r="37" spans="2:15">
      <c r="B37" s="109" t="s">
        <v>126</v>
      </c>
      <c r="C37" s="109" t="s">
        <v>118</v>
      </c>
      <c r="D37" s="18">
        <v>124</v>
      </c>
      <c r="E37" s="12">
        <v>5057</v>
      </c>
      <c r="G37" s="186"/>
      <c r="H37" s="186"/>
      <c r="I37" s="186"/>
      <c r="J37" s="186"/>
      <c r="K37" s="186"/>
      <c r="L37" s="186"/>
      <c r="M37" s="186"/>
      <c r="N37" s="186"/>
      <c r="O37" s="186"/>
    </row>
    <row r="38" spans="2:15">
      <c r="B38" s="109" t="s">
        <v>126</v>
      </c>
      <c r="C38" s="109" t="s">
        <v>376</v>
      </c>
      <c r="D38" s="18">
        <v>2232</v>
      </c>
      <c r="E38" s="12">
        <v>42183</v>
      </c>
      <c r="G38" s="186"/>
      <c r="H38" s="186"/>
      <c r="I38" s="186"/>
      <c r="J38" s="186"/>
      <c r="K38" s="186"/>
      <c r="L38" s="186"/>
      <c r="M38" s="186"/>
      <c r="N38" s="186"/>
      <c r="O38" s="186"/>
    </row>
    <row r="39" spans="2:15">
      <c r="B39" s="109" t="s">
        <v>126</v>
      </c>
      <c r="C39" s="109" t="s">
        <v>377</v>
      </c>
      <c r="D39" s="18">
        <v>1878</v>
      </c>
      <c r="E39" s="12">
        <v>5475</v>
      </c>
      <c r="G39" s="186"/>
      <c r="H39" s="186"/>
      <c r="I39" s="186"/>
      <c r="J39" s="186"/>
      <c r="K39" s="186"/>
      <c r="L39" s="186"/>
      <c r="M39" s="186"/>
      <c r="N39" s="186"/>
      <c r="O39" s="186"/>
    </row>
    <row r="40" spans="2:15">
      <c r="B40" s="109" t="s">
        <v>127</v>
      </c>
      <c r="C40" s="109" t="s">
        <v>118</v>
      </c>
      <c r="D40" s="18">
        <v>2842</v>
      </c>
      <c r="E40" s="12">
        <v>139145</v>
      </c>
      <c r="G40" s="186"/>
      <c r="H40" s="186"/>
      <c r="I40" s="186"/>
      <c r="J40" s="186"/>
      <c r="K40" s="186"/>
      <c r="L40" s="186"/>
      <c r="M40" s="186"/>
      <c r="N40" s="186"/>
      <c r="O40" s="186"/>
    </row>
    <row r="41" spans="2:15">
      <c r="B41" s="109" t="s">
        <v>127</v>
      </c>
      <c r="C41" s="109" t="s">
        <v>376</v>
      </c>
      <c r="D41" s="18">
        <v>33381</v>
      </c>
      <c r="E41" s="12">
        <v>652229</v>
      </c>
      <c r="G41" s="186"/>
      <c r="H41" s="186"/>
      <c r="I41" s="186"/>
      <c r="J41" s="186"/>
      <c r="K41" s="186"/>
      <c r="L41" s="186"/>
      <c r="M41" s="186"/>
      <c r="N41" s="186"/>
      <c r="O41" s="186"/>
    </row>
    <row r="42" spans="2:15">
      <c r="B42" s="109" t="s">
        <v>127</v>
      </c>
      <c r="C42" s="109" t="s">
        <v>377</v>
      </c>
      <c r="D42" s="18">
        <v>48836</v>
      </c>
      <c r="E42" s="12">
        <v>108124</v>
      </c>
      <c r="G42" s="186"/>
      <c r="H42" s="186"/>
      <c r="I42" s="186"/>
      <c r="J42" s="186"/>
      <c r="K42" s="186"/>
      <c r="L42" s="186"/>
      <c r="M42" s="186"/>
      <c r="N42" s="186"/>
      <c r="O42" s="186"/>
    </row>
    <row r="43" spans="2:15">
      <c r="B43" s="109" t="s">
        <v>125</v>
      </c>
      <c r="C43" s="109" t="s">
        <v>118</v>
      </c>
      <c r="D43" s="18">
        <v>2233</v>
      </c>
      <c r="E43" s="12">
        <v>174505</v>
      </c>
      <c r="G43" s="186"/>
      <c r="H43" s="186"/>
      <c r="I43" s="186"/>
      <c r="J43" s="186"/>
      <c r="K43" s="186"/>
      <c r="L43" s="186"/>
      <c r="M43" s="186"/>
      <c r="N43" s="186"/>
      <c r="O43" s="186"/>
    </row>
    <row r="44" spans="2:15">
      <c r="B44" s="109" t="s">
        <v>125</v>
      </c>
      <c r="C44" s="109" t="s">
        <v>376</v>
      </c>
      <c r="D44" s="18">
        <v>1006</v>
      </c>
      <c r="E44" s="12">
        <v>41275</v>
      </c>
      <c r="G44" s="186"/>
      <c r="H44" s="186"/>
      <c r="I44" s="186"/>
      <c r="J44" s="186"/>
      <c r="K44" s="186"/>
      <c r="L44" s="186"/>
      <c r="M44" s="186"/>
      <c r="N44" s="186"/>
      <c r="O44" s="186"/>
    </row>
    <row r="45" spans="2:15">
      <c r="B45" s="109" t="s">
        <v>125</v>
      </c>
      <c r="C45" s="109" t="s">
        <v>377</v>
      </c>
      <c r="D45" s="18">
        <v>33215</v>
      </c>
      <c r="E45" s="12">
        <v>7970</v>
      </c>
    </row>
    <row r="46" spans="2:15">
      <c r="B46" s="180" t="s">
        <v>191</v>
      </c>
      <c r="C46" s="180"/>
      <c r="D46" s="181">
        <f>SUM(D19:D45)</f>
        <v>188832</v>
      </c>
      <c r="E46" s="181" t="s">
        <v>397</v>
      </c>
    </row>
    <row r="47" spans="2:15">
      <c r="B47" s="144"/>
    </row>
    <row r="49" spans="2:12" ht="15.75">
      <c r="B49" s="217" t="s">
        <v>354</v>
      </c>
      <c r="C49" s="217"/>
      <c r="D49" s="217"/>
      <c r="E49" s="217"/>
      <c r="F49" s="217"/>
    </row>
    <row r="50" spans="2:12">
      <c r="B50" s="100" t="s">
        <v>309</v>
      </c>
      <c r="C50" s="154" t="s">
        <v>118</v>
      </c>
      <c r="D50" s="157" t="s">
        <v>119</v>
      </c>
      <c r="E50" s="154" t="s">
        <v>376</v>
      </c>
      <c r="F50" s="157" t="s">
        <v>305</v>
      </c>
    </row>
    <row r="51" spans="2:12">
      <c r="B51" s="116" t="s">
        <v>294</v>
      </c>
      <c r="C51" s="102">
        <v>16</v>
      </c>
      <c r="D51" s="102"/>
      <c r="E51" s="102">
        <v>31</v>
      </c>
      <c r="F51" s="102">
        <v>47</v>
      </c>
    </row>
    <row r="52" spans="2:12">
      <c r="B52" s="116" t="s">
        <v>295</v>
      </c>
      <c r="C52" s="102">
        <v>10200</v>
      </c>
      <c r="D52" s="102">
        <v>7226</v>
      </c>
      <c r="E52" s="102">
        <v>50132</v>
      </c>
      <c r="F52" s="102">
        <v>67558</v>
      </c>
    </row>
    <row r="53" spans="2:12">
      <c r="B53" s="116" t="s">
        <v>121</v>
      </c>
      <c r="C53" s="102">
        <v>3252</v>
      </c>
      <c r="D53" s="102">
        <v>13318</v>
      </c>
      <c r="E53" s="102">
        <v>58360</v>
      </c>
      <c r="F53" s="102">
        <v>74930</v>
      </c>
    </row>
    <row r="54" spans="2:12">
      <c r="B54" s="116" t="s">
        <v>122</v>
      </c>
      <c r="C54" s="102">
        <v>10579</v>
      </c>
      <c r="D54" s="102">
        <v>9338</v>
      </c>
      <c r="E54" s="102">
        <v>112799</v>
      </c>
      <c r="F54" s="102">
        <v>132716</v>
      </c>
    </row>
    <row r="55" spans="2:12">
      <c r="B55" s="116" t="s">
        <v>123</v>
      </c>
      <c r="C55" s="102">
        <v>709</v>
      </c>
      <c r="D55" s="102">
        <v>350</v>
      </c>
      <c r="E55" s="102">
        <v>2881</v>
      </c>
      <c r="F55" s="102">
        <v>3940</v>
      </c>
    </row>
    <row r="56" spans="2:12">
      <c r="B56" s="116" t="s">
        <v>246</v>
      </c>
      <c r="C56" s="102">
        <v>29718</v>
      </c>
      <c r="D56" s="102">
        <v>80485</v>
      </c>
      <c r="E56" s="102">
        <v>17563</v>
      </c>
      <c r="F56" s="102">
        <v>127766</v>
      </c>
    </row>
    <row r="57" spans="2:12">
      <c r="B57" s="116" t="s">
        <v>126</v>
      </c>
      <c r="C57" s="102">
        <v>5057</v>
      </c>
      <c r="D57" s="102">
        <v>5475</v>
      </c>
      <c r="E57" s="102">
        <v>42183</v>
      </c>
      <c r="F57" s="102">
        <v>52715</v>
      </c>
      <c r="H57" s="186"/>
      <c r="I57" s="186"/>
      <c r="J57" s="186"/>
      <c r="K57" s="186"/>
      <c r="L57" s="186"/>
    </row>
    <row r="58" spans="2:12">
      <c r="B58" s="116" t="s">
        <v>127</v>
      </c>
      <c r="C58" s="102">
        <v>139145</v>
      </c>
      <c r="D58" s="102">
        <v>108124</v>
      </c>
      <c r="E58" s="102">
        <v>652229</v>
      </c>
      <c r="F58" s="102">
        <v>899498</v>
      </c>
      <c r="H58" s="186"/>
      <c r="I58" s="186"/>
      <c r="J58" s="186"/>
      <c r="K58" s="186"/>
      <c r="L58" s="186"/>
    </row>
    <row r="59" spans="2:12">
      <c r="B59" s="116" t="s">
        <v>125</v>
      </c>
      <c r="C59" s="102">
        <v>174505</v>
      </c>
      <c r="D59" s="102">
        <v>7970</v>
      </c>
      <c r="E59" s="102">
        <v>41275</v>
      </c>
      <c r="F59" s="102">
        <v>223750</v>
      </c>
      <c r="H59" s="186"/>
      <c r="I59" s="186"/>
      <c r="J59" s="186"/>
      <c r="K59" s="186"/>
      <c r="L59" s="186"/>
    </row>
    <row r="60" spans="2:12">
      <c r="B60" s="180" t="s">
        <v>191</v>
      </c>
      <c r="C60" s="182">
        <v>373181</v>
      </c>
      <c r="D60" s="182">
        <v>232286</v>
      </c>
      <c r="E60" s="182">
        <v>977453</v>
      </c>
      <c r="F60" s="183" t="s">
        <v>397</v>
      </c>
      <c r="H60" s="186"/>
      <c r="I60" s="186"/>
      <c r="J60" s="186"/>
      <c r="K60" s="186"/>
      <c r="L60" s="186"/>
    </row>
    <row r="61" spans="2:12">
      <c r="B61" s="144"/>
      <c r="C61" s="32"/>
      <c r="D61" s="32"/>
      <c r="E61" s="77"/>
      <c r="F61" s="32"/>
      <c r="H61" s="186"/>
      <c r="I61" s="186"/>
      <c r="J61" s="186"/>
      <c r="K61" s="186"/>
      <c r="L61" s="186"/>
    </row>
    <row r="62" spans="2:12">
      <c r="B62" s="144"/>
      <c r="H62" s="186"/>
      <c r="I62" s="186"/>
      <c r="J62" s="186"/>
      <c r="K62" s="186"/>
      <c r="L62" s="186"/>
    </row>
  </sheetData>
  <mergeCells count="3">
    <mergeCell ref="B2:D2"/>
    <mergeCell ref="B49:F49"/>
    <mergeCell ref="B17:E1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J45"/>
  <sheetViews>
    <sheetView topLeftCell="A37" workbookViewId="0">
      <selection activeCell="F51" sqref="F51"/>
    </sheetView>
  </sheetViews>
  <sheetFormatPr defaultColWidth="9" defaultRowHeight="14.25"/>
  <cols>
    <col min="1" max="1" width="9" style="1"/>
    <col min="2" max="2" width="27.59765625" style="1" customWidth="1"/>
    <col min="3" max="4" width="13.73046875" style="1" customWidth="1"/>
    <col min="5" max="5" width="9" style="1"/>
    <col min="6" max="6" width="33.3984375" style="1" customWidth="1"/>
    <col min="7" max="7" width="14" style="1" customWidth="1"/>
    <col min="8" max="8" width="9" style="1"/>
    <col min="9" max="9" width="15.59765625" style="1" customWidth="1"/>
    <col min="10" max="10" width="11.3984375" style="1" customWidth="1"/>
    <col min="11" max="16384" width="9" style="1"/>
  </cols>
  <sheetData>
    <row r="2" spans="2:10" ht="17.25" customHeight="1">
      <c r="B2" s="217" t="s">
        <v>321</v>
      </c>
      <c r="C2" s="217"/>
      <c r="D2" s="217"/>
      <c r="F2" s="217" t="s">
        <v>139</v>
      </c>
      <c r="G2" s="217"/>
      <c r="I2" s="230" t="s">
        <v>308</v>
      </c>
      <c r="J2" s="230"/>
    </row>
    <row r="3" spans="2:10">
      <c r="B3" s="100" t="s">
        <v>371</v>
      </c>
      <c r="C3" s="154" t="s">
        <v>57</v>
      </c>
      <c r="D3" s="154" t="s">
        <v>322</v>
      </c>
      <c r="F3" s="13" t="s">
        <v>323</v>
      </c>
      <c r="G3" s="4">
        <v>36395</v>
      </c>
      <c r="I3" s="100" t="s">
        <v>51</v>
      </c>
      <c r="J3" s="154" t="s">
        <v>57</v>
      </c>
    </row>
    <row r="4" spans="2:10">
      <c r="B4" s="64" t="s">
        <v>247</v>
      </c>
      <c r="C4" s="69">
        <v>8613</v>
      </c>
      <c r="D4" s="137">
        <f>C4/40667</f>
        <v>0.21179334595618068</v>
      </c>
      <c r="F4" s="13" t="s">
        <v>147</v>
      </c>
      <c r="G4" s="29">
        <f>G3/C11</f>
        <v>0.8949516807239285</v>
      </c>
      <c r="I4" s="8" t="s">
        <v>201</v>
      </c>
      <c r="J4" s="12">
        <v>45</v>
      </c>
    </row>
    <row r="5" spans="2:10">
      <c r="B5" s="64" t="s">
        <v>248</v>
      </c>
      <c r="C5" s="69">
        <v>3119</v>
      </c>
      <c r="D5" s="137">
        <f t="shared" ref="D5:D10" si="0">C5/40667</f>
        <v>7.6696092654978232E-2</v>
      </c>
      <c r="I5" s="8" t="s">
        <v>202</v>
      </c>
      <c r="J5" s="12">
        <v>42</v>
      </c>
    </row>
    <row r="6" spans="2:10" ht="15.75">
      <c r="B6" s="64" t="s">
        <v>249</v>
      </c>
      <c r="C6" s="69">
        <v>8029</v>
      </c>
      <c r="D6" s="137">
        <f t="shared" si="0"/>
        <v>0.19743280792780388</v>
      </c>
      <c r="F6" s="217" t="s">
        <v>140</v>
      </c>
      <c r="G6" s="217"/>
      <c r="I6" s="8" t="s">
        <v>203</v>
      </c>
      <c r="J6" s="12">
        <v>582</v>
      </c>
    </row>
    <row r="7" spans="2:10">
      <c r="B7" s="64" t="s">
        <v>250</v>
      </c>
      <c r="C7" s="69">
        <v>6694</v>
      </c>
      <c r="D7" s="137">
        <f t="shared" si="0"/>
        <v>0.16460520815403151</v>
      </c>
      <c r="F7" s="126" t="s">
        <v>141</v>
      </c>
      <c r="G7" s="159" t="s">
        <v>57</v>
      </c>
      <c r="I7" s="8" t="s">
        <v>204</v>
      </c>
      <c r="J7" s="12">
        <v>286</v>
      </c>
    </row>
    <row r="8" spans="2:10">
      <c r="B8" s="64" t="s">
        <v>251</v>
      </c>
      <c r="C8" s="69">
        <v>6109</v>
      </c>
      <c r="D8" s="137">
        <f t="shared" si="0"/>
        <v>0.15022008016327734</v>
      </c>
      <c r="F8" s="8" t="s">
        <v>378</v>
      </c>
      <c r="G8" s="9">
        <v>37783</v>
      </c>
      <c r="I8" s="8" t="s">
        <v>205</v>
      </c>
      <c r="J8" s="12">
        <v>456</v>
      </c>
    </row>
    <row r="9" spans="2:10">
      <c r="B9" s="64" t="s">
        <v>252</v>
      </c>
      <c r="C9" s="69">
        <v>7558</v>
      </c>
      <c r="D9" s="137">
        <f t="shared" si="0"/>
        <v>0.18585093564806845</v>
      </c>
      <c r="F9" s="8" t="s">
        <v>379</v>
      </c>
      <c r="G9" s="9">
        <v>2884</v>
      </c>
      <c r="I9" s="8" t="s">
        <v>206</v>
      </c>
      <c r="J9" s="12">
        <v>2237</v>
      </c>
    </row>
    <row r="10" spans="2:10">
      <c r="B10" s="64" t="s">
        <v>253</v>
      </c>
      <c r="C10" s="69">
        <v>545</v>
      </c>
      <c r="D10" s="137">
        <f t="shared" si="0"/>
        <v>1.3401529495659871E-2</v>
      </c>
      <c r="F10" s="184" t="s">
        <v>191</v>
      </c>
      <c r="G10" s="125">
        <f>SUM(G8:G9)</f>
        <v>40667</v>
      </c>
      <c r="I10" s="8" t="s">
        <v>207</v>
      </c>
      <c r="J10" s="12">
        <v>12</v>
      </c>
    </row>
    <row r="11" spans="2:10">
      <c r="B11" s="184" t="s">
        <v>191</v>
      </c>
      <c r="C11" s="185">
        <f>SUM(C4:C10)</f>
        <v>40667</v>
      </c>
      <c r="D11" s="185"/>
      <c r="I11" s="8" t="s">
        <v>208</v>
      </c>
      <c r="J11" s="12">
        <v>349</v>
      </c>
    </row>
    <row r="12" spans="2:10" ht="15.75">
      <c r="B12" s="11"/>
      <c r="C12" s="11"/>
      <c r="D12" s="11"/>
      <c r="I12" s="8" t="s">
        <v>209</v>
      </c>
      <c r="J12" s="12">
        <v>110</v>
      </c>
    </row>
    <row r="13" spans="2:10" ht="15.75">
      <c r="B13" s="231" t="s">
        <v>390</v>
      </c>
      <c r="C13" s="231"/>
      <c r="D13" s="231"/>
      <c r="I13" s="8" t="s">
        <v>210</v>
      </c>
      <c r="J13" s="12">
        <v>27</v>
      </c>
    </row>
    <row r="14" spans="2:10">
      <c r="B14" s="100" t="s">
        <v>388</v>
      </c>
      <c r="C14" s="154" t="s">
        <v>57</v>
      </c>
      <c r="D14" s="154" t="s">
        <v>322</v>
      </c>
      <c r="I14" s="8" t="s">
        <v>211</v>
      </c>
      <c r="J14" s="12">
        <v>145</v>
      </c>
    </row>
    <row r="15" spans="2:10">
      <c r="B15" s="80" t="s">
        <v>63</v>
      </c>
      <c r="C15" s="12">
        <v>18758</v>
      </c>
      <c r="D15" s="148">
        <f>C15/40667</f>
        <v>0.46125851427447317</v>
      </c>
      <c r="I15" s="8" t="s">
        <v>212</v>
      </c>
      <c r="J15" s="12" t="s">
        <v>356</v>
      </c>
    </row>
    <row r="16" spans="2:10">
      <c r="B16" s="80" t="s">
        <v>64</v>
      </c>
      <c r="C16" s="12">
        <v>21909</v>
      </c>
      <c r="D16" s="148">
        <f>C16/40667</f>
        <v>0.53874148572552683</v>
      </c>
      <c r="I16" s="8" t="s">
        <v>213</v>
      </c>
      <c r="J16" s="12">
        <v>234</v>
      </c>
    </row>
    <row r="17" spans="2:10">
      <c r="B17" s="184" t="s">
        <v>191</v>
      </c>
      <c r="C17" s="185">
        <f>SUM(C15:C16)</f>
        <v>40667</v>
      </c>
      <c r="D17" s="185"/>
      <c r="I17" s="8" t="s">
        <v>214</v>
      </c>
      <c r="J17" s="12">
        <v>262</v>
      </c>
    </row>
    <row r="18" spans="2:10">
      <c r="I18" s="8" t="s">
        <v>215</v>
      </c>
      <c r="J18" s="12">
        <v>470</v>
      </c>
    </row>
    <row r="19" spans="2:10" ht="15.75">
      <c r="B19" s="217" t="s">
        <v>145</v>
      </c>
      <c r="C19" s="217"/>
      <c r="D19" s="217"/>
      <c r="I19" s="8" t="s">
        <v>216</v>
      </c>
      <c r="J19" s="12">
        <v>169</v>
      </c>
    </row>
    <row r="20" spans="2:10">
      <c r="B20" s="126" t="s">
        <v>109</v>
      </c>
      <c r="C20" s="159" t="s">
        <v>57</v>
      </c>
      <c r="D20" s="154" t="s">
        <v>322</v>
      </c>
      <c r="I20" s="8" t="s">
        <v>217</v>
      </c>
      <c r="J20" s="12">
        <v>18268</v>
      </c>
    </row>
    <row r="21" spans="2:10">
      <c r="B21" s="64" t="s">
        <v>254</v>
      </c>
      <c r="C21" s="69">
        <v>26289</v>
      </c>
      <c r="D21" s="137">
        <f>C21/40667</f>
        <v>0.64644552093835295</v>
      </c>
      <c r="H21" s="98"/>
      <c r="I21" s="8" t="s">
        <v>218</v>
      </c>
      <c r="J21" s="12">
        <v>1487</v>
      </c>
    </row>
    <row r="22" spans="2:10">
      <c r="B22" s="64" t="s">
        <v>143</v>
      </c>
      <c r="C22" s="69">
        <v>1459</v>
      </c>
      <c r="D22" s="137">
        <f t="shared" ref="D22:D26" si="1">C22/40667</f>
        <v>3.5876755108564681E-2</v>
      </c>
      <c r="H22" s="98"/>
      <c r="I22" s="8" t="s">
        <v>219</v>
      </c>
      <c r="J22" s="12">
        <v>206</v>
      </c>
    </row>
    <row r="23" spans="2:10">
      <c r="B23" s="64" t="s">
        <v>144</v>
      </c>
      <c r="C23" s="69">
        <v>8733</v>
      </c>
      <c r="D23" s="137">
        <f t="shared" si="1"/>
        <v>0.21474414144146359</v>
      </c>
      <c r="I23" s="8" t="s">
        <v>220</v>
      </c>
      <c r="J23" s="12">
        <v>101</v>
      </c>
    </row>
    <row r="24" spans="2:10">
      <c r="B24" s="64" t="s">
        <v>112</v>
      </c>
      <c r="C24" s="69">
        <v>146</v>
      </c>
      <c r="D24" s="137">
        <f t="shared" si="1"/>
        <v>3.5901345070942043E-3</v>
      </c>
      <c r="I24" s="8" t="s">
        <v>221</v>
      </c>
      <c r="J24" s="12">
        <v>175</v>
      </c>
    </row>
    <row r="25" spans="2:10">
      <c r="B25" s="64" t="s">
        <v>113</v>
      </c>
      <c r="C25" s="69">
        <v>3495</v>
      </c>
      <c r="D25" s="137">
        <f t="shared" si="1"/>
        <v>8.5941918508864679E-2</v>
      </c>
      <c r="I25" s="8" t="s">
        <v>222</v>
      </c>
      <c r="J25" s="12">
        <v>49</v>
      </c>
    </row>
    <row r="26" spans="2:10">
      <c r="B26" s="64" t="s">
        <v>115</v>
      </c>
      <c r="C26" s="69">
        <v>545</v>
      </c>
      <c r="D26" s="137">
        <f t="shared" si="1"/>
        <v>1.3401529495659871E-2</v>
      </c>
      <c r="I26" s="8" t="s">
        <v>223</v>
      </c>
      <c r="J26" s="12">
        <v>224</v>
      </c>
    </row>
    <row r="27" spans="2:10">
      <c r="B27" s="184" t="s">
        <v>191</v>
      </c>
      <c r="C27" s="185">
        <f>SUM(C21:C26)</f>
        <v>40667</v>
      </c>
      <c r="D27" s="185"/>
      <c r="I27" s="8" t="s">
        <v>224</v>
      </c>
      <c r="J27" s="12">
        <v>177</v>
      </c>
    </row>
    <row r="28" spans="2:10">
      <c r="I28" s="8" t="s">
        <v>225</v>
      </c>
      <c r="J28" s="12">
        <v>103</v>
      </c>
    </row>
    <row r="29" spans="2:10">
      <c r="I29" s="8" t="s">
        <v>398</v>
      </c>
      <c r="J29" s="12">
        <v>32</v>
      </c>
    </row>
    <row r="30" spans="2:10">
      <c r="I30" s="8" t="s">
        <v>227</v>
      </c>
      <c r="J30" s="12">
        <v>3472</v>
      </c>
    </row>
    <row r="31" spans="2:10">
      <c r="I31" s="8" t="s">
        <v>228</v>
      </c>
      <c r="J31" s="12">
        <v>264</v>
      </c>
    </row>
    <row r="32" spans="2:10">
      <c r="I32" s="8" t="s">
        <v>229</v>
      </c>
      <c r="J32" s="12">
        <v>582</v>
      </c>
    </row>
    <row r="33" spans="9:10">
      <c r="I33" s="8" t="s">
        <v>230</v>
      </c>
      <c r="J33" s="12">
        <v>46</v>
      </c>
    </row>
    <row r="34" spans="9:10">
      <c r="I34" s="8" t="s">
        <v>231</v>
      </c>
      <c r="J34" s="12">
        <v>4222</v>
      </c>
    </row>
    <row r="35" spans="9:10">
      <c r="I35" s="8" t="s">
        <v>232</v>
      </c>
      <c r="J35" s="12">
        <v>2120</v>
      </c>
    </row>
    <row r="36" spans="9:10">
      <c r="I36" s="8" t="s">
        <v>233</v>
      </c>
      <c r="J36" s="12">
        <v>149</v>
      </c>
    </row>
    <row r="37" spans="9:10">
      <c r="I37" s="8" t="s">
        <v>234</v>
      </c>
      <c r="J37" s="12">
        <v>1285</v>
      </c>
    </row>
    <row r="38" spans="9:10">
      <c r="I38" s="109" t="s">
        <v>235</v>
      </c>
      <c r="J38" s="12" t="s">
        <v>356</v>
      </c>
    </row>
    <row r="39" spans="9:10">
      <c r="I39" s="8" t="s">
        <v>236</v>
      </c>
      <c r="J39" s="12">
        <v>187</v>
      </c>
    </row>
    <row r="40" spans="9:10">
      <c r="I40" s="8" t="s">
        <v>237</v>
      </c>
      <c r="J40" s="12">
        <v>1501</v>
      </c>
    </row>
    <row r="41" spans="9:10">
      <c r="I41" s="8" t="s">
        <v>238</v>
      </c>
      <c r="J41" s="12">
        <v>157</v>
      </c>
    </row>
    <row r="42" spans="9:10">
      <c r="I42" s="8" t="s">
        <v>239</v>
      </c>
      <c r="J42" s="12">
        <v>415</v>
      </c>
    </row>
    <row r="43" spans="9:10">
      <c r="I43" s="8" t="s">
        <v>200</v>
      </c>
      <c r="J43" s="12" t="s">
        <v>356</v>
      </c>
    </row>
    <row r="44" spans="9:10">
      <c r="I44" s="185" t="s">
        <v>191</v>
      </c>
      <c r="J44" s="185">
        <v>40667</v>
      </c>
    </row>
    <row r="45" spans="9:10">
      <c r="I45" s="35" t="s">
        <v>395</v>
      </c>
    </row>
  </sheetData>
  <mergeCells count="6">
    <mergeCell ref="B19:D19"/>
    <mergeCell ref="I2:J2"/>
    <mergeCell ref="F2:G2"/>
    <mergeCell ref="F6:G6"/>
    <mergeCell ref="B13:D13"/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TOC</vt:lpstr>
      <vt:lpstr>Table of Contents</vt:lpstr>
      <vt:lpstr>QHP &amp; WAH by County</vt:lpstr>
      <vt:lpstr>QHP by Carrier</vt:lpstr>
      <vt:lpstr>QHP &amp; WAH Information</vt:lpstr>
      <vt:lpstr>QHP &amp; WAH by Age &amp; Sex</vt:lpstr>
      <vt:lpstr>QHP Household</vt:lpstr>
      <vt:lpstr>QHP &amp; WAH Race, Ethnicity</vt:lpstr>
      <vt:lpstr>QDP Information</vt:lpstr>
      <vt:lpstr>MPS Selection</vt:lpstr>
      <vt:lpstr>HPF Language Data</vt:lpstr>
      <vt:lpstr>QHP Renewals</vt:lpstr>
      <vt:lpstr>Customer Support Language Data</vt:lpstr>
      <vt:lpstr>Churn</vt:lpstr>
      <vt:lpstr>QHP &amp; WAH Partnered Households</vt:lpstr>
      <vt:lpstr>MPS Cumulative</vt:lpstr>
      <vt:lpstr>Counties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Dossou, Edem</dc:creator>
  <cp:lastModifiedBy>Rhoads, Anna</cp:lastModifiedBy>
  <dcterms:created xsi:type="dcterms:W3CDTF">2017-03-30T22:33:03Z</dcterms:created>
  <dcterms:modified xsi:type="dcterms:W3CDTF">2021-01-20T00:17:52Z</dcterms:modified>
</cp:coreProperties>
</file>