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G:\Data Reporting Users\Policy\OE8\"/>
    </mc:Choice>
  </mc:AlternateContent>
  <xr:revisionPtr revIDLastSave="0" documentId="13_ncr:1_{71898405-BACC-4B04-8C7E-31CC77E6186E}" xr6:coauthVersionLast="47" xr6:coauthVersionMax="47" xr10:uidLastSave="{00000000-0000-0000-0000-000000000000}"/>
  <bookViews>
    <workbookView xWindow="44880" yWindow="7380" windowWidth="29040" windowHeight="15840" tabRatio="743" firstSheet="17" activeTab="22" xr2:uid="{9FA12314-6E49-4C5A-B81C-22D6FF9BC905}"/>
  </bookViews>
  <sheets>
    <sheet name="Table of Contents" sheetId="12" r:id="rId1"/>
    <sheet name="Tab 1 QHP and WAH by County" sheetId="1" r:id="rId2"/>
    <sheet name="Tab 2 QHP &amp; WAH by Month" sheetId="27" r:id="rId3"/>
    <sheet name="Tab 3 By Carrier and County" sheetId="2" r:id="rId4"/>
    <sheet name="Tab 4 By Metal and FPL" sheetId="3" r:id="rId5"/>
    <sheet name="Tab 5 QHP and WAH by Age, FPL" sheetId="4" r:id="rId6"/>
    <sheet name="Tab 6 QHP Households" sheetId="5" r:id="rId7"/>
    <sheet name="Tab 7 QHP and WAH Demographics" sheetId="6" r:id="rId8"/>
    <sheet name="Tab 8 QDP" sheetId="7" r:id="rId9"/>
    <sheet name="Tab 9 MPS Selection by Month" sheetId="13" r:id="rId10"/>
    <sheet name="Tab 10 QHP by FPL" sheetId="14" r:id="rId11"/>
    <sheet name="Tab 11 Premiums &amp; Deductibles" sheetId="15" r:id="rId12"/>
    <sheet name="Tab 12 QHP by Subsidy Status" sheetId="16" r:id="rId13"/>
    <sheet name="Tab 13 Avg. Premium by County" sheetId="17" r:id="rId14"/>
    <sheet name="Tab 14 Assisted Enrollments" sheetId="18" r:id="rId15"/>
    <sheet name="Tab 15 Non-English Calls" sheetId="19" r:id="rId16"/>
    <sheet name="Tab 16 Telephonic Interpretn. " sheetId="21" r:id="rId17"/>
    <sheet name="Tab 17 Online Language Services" sheetId="22" r:id="rId18"/>
    <sheet name="Tab 18 QHP Customer Movement" sheetId="23" r:id="rId19"/>
    <sheet name="Tab 19 QHP Disenrollment" sheetId="24" r:id="rId20"/>
    <sheet name="Tab 20 Churn" sheetId="25" r:id="rId21"/>
    <sheet name="Tab 21 Special Enrollments" sheetId="26" r:id="rId22"/>
    <sheet name="Tab 22 Cascade Care" sheetId="30" r:id="rId23"/>
  </sheets>
  <definedNames>
    <definedName name="_xlnm._FilterDatabase" localSheetId="16" hidden="1">'Tab 16 Telephonic Interpretn. '!$B$4:$D$76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6" l="1"/>
  <c r="C26" i="26"/>
  <c r="D9" i="26"/>
  <c r="C9" i="26"/>
  <c r="L9" i="15"/>
  <c r="L8" i="15"/>
  <c r="L7" i="15"/>
  <c r="L6" i="15"/>
  <c r="L5" i="15"/>
  <c r="D31" i="30"/>
  <c r="E31" i="30"/>
  <c r="F31" i="30"/>
  <c r="G31" i="30"/>
  <c r="C31" i="30"/>
  <c r="H28" i="30"/>
  <c r="D23" i="30"/>
  <c r="C23" i="30"/>
  <c r="C15" i="30"/>
  <c r="I5" i="17"/>
  <c r="K13" i="30"/>
  <c r="D25" i="23"/>
  <c r="D26" i="23"/>
  <c r="D24" i="23"/>
  <c r="W13" i="30"/>
  <c r="U13" i="30"/>
  <c r="V13" i="30"/>
  <c r="X12" i="30"/>
  <c r="X10" i="30"/>
  <c r="X9" i="30"/>
  <c r="X8" i="30"/>
  <c r="X7" i="30"/>
  <c r="X6" i="30"/>
  <c r="X5" i="30"/>
  <c r="T5" i="30"/>
  <c r="T12" i="30"/>
  <c r="T10" i="30"/>
  <c r="T9" i="30"/>
  <c r="T8" i="30"/>
  <c r="T7" i="30"/>
  <c r="T6" i="30"/>
  <c r="T13" i="30" l="1"/>
  <c r="X13" i="30"/>
  <c r="S5" i="13" l="1"/>
  <c r="S6" i="13"/>
  <c r="S7" i="13"/>
  <c r="S8" i="13"/>
  <c r="S9" i="13"/>
  <c r="S4" i="13"/>
  <c r="E21" i="30"/>
  <c r="E20" i="30"/>
  <c r="E22" i="30"/>
  <c r="H30" i="30"/>
  <c r="H29" i="30"/>
  <c r="N6" i="30"/>
  <c r="N7" i="30"/>
  <c r="N8" i="30"/>
  <c r="N9" i="30"/>
  <c r="N10" i="30"/>
  <c r="N12" i="30"/>
  <c r="N5" i="30"/>
  <c r="L28" i="24"/>
  <c r="L29" i="24"/>
  <c r="L30" i="24"/>
  <c r="J31" i="24"/>
  <c r="K31" i="24"/>
  <c r="L31" i="24" s="1"/>
  <c r="E28" i="24"/>
  <c r="E29" i="24"/>
  <c r="E30" i="24"/>
  <c r="E31" i="24"/>
  <c r="E32" i="24"/>
  <c r="E33" i="24"/>
  <c r="E34" i="24"/>
  <c r="E35" i="24"/>
  <c r="C36" i="24"/>
  <c r="D36" i="24"/>
  <c r="H12" i="7"/>
  <c r="H11" i="7"/>
  <c r="AA14" i="1"/>
  <c r="AA15" i="1"/>
  <c r="AA16" i="1"/>
  <c r="AA17" i="1"/>
  <c r="H31" i="30" l="1"/>
  <c r="E36" i="24"/>
  <c r="AA3" i="1"/>
  <c r="AA4" i="1"/>
  <c r="AA5" i="1"/>
  <c r="AA6" i="1"/>
  <c r="AA7" i="1"/>
  <c r="AA8" i="1"/>
  <c r="AA9" i="1"/>
  <c r="AA10" i="1"/>
  <c r="AA11" i="1"/>
  <c r="AA12" i="1"/>
  <c r="AA13" i="1"/>
  <c r="AA18" i="1"/>
  <c r="AA19" i="1"/>
  <c r="AA20" i="1"/>
  <c r="AA21" i="1"/>
  <c r="AA22" i="1"/>
  <c r="AA23" i="1"/>
  <c r="AA24" i="1"/>
  <c r="AA25" i="1"/>
  <c r="AA26" i="1"/>
  <c r="AA2" i="1"/>
  <c r="AA1" i="1"/>
  <c r="M13" i="30"/>
  <c r="L13" i="30"/>
  <c r="G5" i="17"/>
  <c r="D5" i="17"/>
  <c r="C5" i="17"/>
  <c r="C13" i="6"/>
  <c r="C9" i="4"/>
  <c r="C22" i="4"/>
  <c r="I23" i="2"/>
  <c r="N13" i="30" l="1"/>
  <c r="E23" i="30"/>
  <c r="E5" i="17"/>
  <c r="H5" i="17"/>
  <c r="I26" i="6" l="1"/>
  <c r="E11" i="5"/>
  <c r="C11" i="5"/>
  <c r="F29" i="4"/>
  <c r="F30" i="4"/>
  <c r="F31" i="4"/>
  <c r="F32" i="4"/>
  <c r="F33" i="4"/>
  <c r="F34" i="4"/>
  <c r="F35" i="4"/>
  <c r="F28" i="4"/>
  <c r="D36" i="4"/>
  <c r="E36" i="4"/>
  <c r="C36" i="4"/>
  <c r="F30" i="3"/>
  <c r="E30" i="3"/>
  <c r="D30" i="3"/>
  <c r="C30" i="3"/>
  <c r="G22" i="3"/>
  <c r="H84" i="2"/>
  <c r="H70" i="2"/>
  <c r="H11" i="2"/>
  <c r="H17" i="2"/>
  <c r="H21" i="2"/>
  <c r="H26" i="2"/>
  <c r="H34" i="2"/>
  <c r="H38" i="2"/>
  <c r="H42" i="2"/>
  <c r="H46" i="2"/>
  <c r="H50" i="2"/>
  <c r="H132" i="2"/>
  <c r="H143" i="2"/>
  <c r="H146" i="2"/>
  <c r="H151" i="2"/>
  <c r="H156" i="2"/>
  <c r="H163" i="2"/>
  <c r="H172" i="2"/>
  <c r="H176" i="2"/>
  <c r="H185" i="2"/>
  <c r="H188" i="2"/>
  <c r="H195" i="2"/>
  <c r="H200" i="2"/>
  <c r="H205" i="2"/>
  <c r="H8" i="2"/>
  <c r="H213" i="2"/>
  <c r="H128" i="2"/>
  <c r="H125" i="2"/>
  <c r="H121" i="2"/>
  <c r="H114" i="2"/>
  <c r="H109" i="2"/>
  <c r="H104" i="2"/>
  <c r="H99" i="2"/>
  <c r="H92" i="2"/>
  <c r="H75" i="2"/>
  <c r="H66" i="2"/>
  <c r="H63" i="2"/>
  <c r="H59" i="2"/>
  <c r="H56" i="2"/>
  <c r="C18" i="2"/>
  <c r="D5" i="2" s="1"/>
  <c r="F4" i="1"/>
  <c r="F36" i="4" l="1"/>
  <c r="D16" i="2"/>
  <c r="S213" i="2"/>
  <c r="T213" i="2"/>
  <c r="U213" i="2"/>
  <c r="V213" i="2"/>
  <c r="W213" i="2"/>
  <c r="X213" i="2"/>
  <c r="Y213" i="2"/>
  <c r="I19" i="2"/>
  <c r="F11" i="19" l="1"/>
  <c r="E11" i="19"/>
  <c r="H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5" i="21"/>
  <c r="D84" i="21"/>
  <c r="E84" i="21"/>
  <c r="F84" i="21"/>
  <c r="G84" i="21"/>
  <c r="C84" i="21"/>
  <c r="H84" i="21" l="1"/>
  <c r="F5" i="17"/>
  <c r="H6" i="17" l="1"/>
  <c r="J26" i="6"/>
  <c r="I6" i="6"/>
  <c r="E44" i="1" l="1"/>
  <c r="F7" i="23"/>
  <c r="F18" i="7"/>
  <c r="M15" i="24"/>
  <c r="M16" i="24"/>
  <c r="M17" i="24"/>
  <c r="M18" i="24"/>
  <c r="M19" i="24"/>
  <c r="M20" i="24"/>
  <c r="M21" i="24"/>
  <c r="M14" i="24"/>
  <c r="G15" i="24"/>
  <c r="G16" i="24"/>
  <c r="G17" i="24"/>
  <c r="G18" i="24"/>
  <c r="G19" i="24"/>
  <c r="G20" i="24"/>
  <c r="G21" i="24"/>
  <c r="G14" i="24"/>
  <c r="J6" i="6"/>
  <c r="C7" i="24"/>
  <c r="H31" i="23"/>
  <c r="K34" i="23"/>
  <c r="J20" i="23"/>
  <c r="J17" i="23"/>
  <c r="J18" i="23"/>
  <c r="J19" i="23"/>
  <c r="J16" i="23"/>
  <c r="Q4" i="22"/>
  <c r="D4" i="16"/>
  <c r="D3" i="16"/>
  <c r="F20" i="6"/>
  <c r="F21" i="6"/>
  <c r="F22" i="6"/>
  <c r="F23" i="6"/>
  <c r="F24" i="6"/>
  <c r="F25" i="6"/>
  <c r="F26" i="6"/>
  <c r="F27" i="6"/>
  <c r="F19" i="6"/>
  <c r="D22" i="4"/>
  <c r="E22" i="4"/>
  <c r="D21" i="27"/>
  <c r="D44" i="1"/>
  <c r="D9" i="13"/>
  <c r="E9" i="13"/>
  <c r="F9" i="13"/>
  <c r="G9" i="13"/>
  <c r="H9" i="13"/>
  <c r="I9" i="13"/>
  <c r="J9" i="13"/>
  <c r="K9" i="13"/>
  <c r="L9" i="13"/>
  <c r="M9" i="13"/>
  <c r="N9" i="13"/>
  <c r="O9" i="13"/>
  <c r="C9" i="13"/>
  <c r="O17" i="25"/>
  <c r="N17" i="25"/>
  <c r="M17" i="25"/>
  <c r="L17" i="25"/>
  <c r="K17" i="25"/>
  <c r="J17" i="25"/>
  <c r="I17" i="25"/>
  <c r="H17" i="25"/>
  <c r="G17" i="25"/>
  <c r="F17" i="25"/>
  <c r="E17" i="25"/>
  <c r="D17" i="25"/>
  <c r="C17" i="25"/>
  <c r="F22" i="24"/>
  <c r="E22" i="24"/>
  <c r="D22" i="24"/>
  <c r="C22" i="24"/>
  <c r="G22" i="24" l="1"/>
  <c r="M22" i="24"/>
  <c r="E6" i="17"/>
  <c r="C18" i="16" l="1"/>
  <c r="C11" i="16"/>
  <c r="D11" i="19"/>
  <c r="C11" i="19"/>
  <c r="H44" i="17"/>
  <c r="E44" i="17"/>
  <c r="H43" i="17"/>
  <c r="E43" i="17"/>
  <c r="H42" i="17"/>
  <c r="E42" i="17"/>
  <c r="H41" i="17"/>
  <c r="E41" i="17"/>
  <c r="H40" i="17"/>
  <c r="E40" i="17"/>
  <c r="H39" i="17"/>
  <c r="E39" i="17"/>
  <c r="H38" i="17"/>
  <c r="E38" i="17"/>
  <c r="H37" i="17"/>
  <c r="E37" i="17"/>
  <c r="H36" i="17"/>
  <c r="E36" i="17"/>
  <c r="H35" i="17"/>
  <c r="E35" i="17"/>
  <c r="H34" i="17"/>
  <c r="E34" i="17"/>
  <c r="H33" i="17"/>
  <c r="E33" i="17"/>
  <c r="H32" i="17"/>
  <c r="E32" i="17"/>
  <c r="H31" i="17"/>
  <c r="E31" i="17"/>
  <c r="H30" i="17"/>
  <c r="E30" i="17"/>
  <c r="H29" i="17"/>
  <c r="E29" i="17"/>
  <c r="H28" i="17"/>
  <c r="E28" i="17"/>
  <c r="H27" i="17"/>
  <c r="E27" i="17"/>
  <c r="H26" i="17"/>
  <c r="E26" i="17"/>
  <c r="H25" i="17"/>
  <c r="E25" i="17"/>
  <c r="H24" i="17"/>
  <c r="E24" i="17"/>
  <c r="H23" i="17"/>
  <c r="E23" i="17"/>
  <c r="H22" i="17"/>
  <c r="E22" i="17"/>
  <c r="H21" i="17"/>
  <c r="E21" i="17"/>
  <c r="H20" i="17"/>
  <c r="E20" i="17"/>
  <c r="H19" i="17"/>
  <c r="E19" i="17"/>
  <c r="H18" i="17"/>
  <c r="E18" i="17"/>
  <c r="H17" i="17"/>
  <c r="E17" i="17"/>
  <c r="H16" i="17"/>
  <c r="E16" i="17"/>
  <c r="H15" i="17"/>
  <c r="E15" i="17"/>
  <c r="H14" i="17"/>
  <c r="E14" i="17"/>
  <c r="H13" i="17"/>
  <c r="E13" i="17"/>
  <c r="H12" i="17"/>
  <c r="E12" i="17"/>
  <c r="H11" i="17"/>
  <c r="E11" i="17"/>
  <c r="H10" i="17"/>
  <c r="E10" i="17"/>
  <c r="H9" i="17"/>
  <c r="E9" i="17"/>
  <c r="H8" i="17"/>
  <c r="E8" i="17"/>
  <c r="H7" i="17"/>
  <c r="E7" i="17"/>
  <c r="E18" i="16"/>
  <c r="F17" i="16" s="1"/>
  <c r="C5" i="16"/>
  <c r="P8" i="13"/>
  <c r="P7" i="13"/>
  <c r="P6" i="13"/>
  <c r="P5" i="13"/>
  <c r="P4" i="13"/>
  <c r="F13" i="7"/>
  <c r="C27" i="7"/>
  <c r="C16" i="7"/>
  <c r="C9" i="7"/>
  <c r="D17" i="16" l="1"/>
  <c r="D16" i="16"/>
  <c r="D18" i="16" s="1"/>
  <c r="D10" i="16"/>
  <c r="D9" i="16"/>
  <c r="D11" i="16" s="1"/>
  <c r="P9" i="13"/>
  <c r="D5" i="16"/>
  <c r="F16" i="16"/>
  <c r="G13" i="7"/>
  <c r="F5" i="6" l="1"/>
  <c r="F6" i="6"/>
  <c r="F7" i="6"/>
  <c r="F8" i="6"/>
  <c r="F9" i="6"/>
  <c r="F10" i="6"/>
  <c r="F11" i="6"/>
  <c r="F12" i="6"/>
  <c r="F4" i="6"/>
  <c r="I17" i="3"/>
  <c r="I13" i="6"/>
  <c r="F28" i="6"/>
  <c r="E28" i="6"/>
  <c r="D28" i="6"/>
  <c r="C28" i="6"/>
  <c r="E13" i="6"/>
  <c r="D13" i="6"/>
  <c r="J14" i="3" l="1"/>
  <c r="J15" i="3"/>
  <c r="J17" i="3"/>
  <c r="J13" i="3"/>
  <c r="J16" i="3"/>
  <c r="F13" i="6"/>
  <c r="D11" i="5" l="1"/>
  <c r="D9" i="4" l="1"/>
  <c r="G23" i="3"/>
  <c r="G24" i="3"/>
  <c r="G25" i="3"/>
  <c r="G26" i="3"/>
  <c r="G27" i="3"/>
  <c r="G28" i="3"/>
  <c r="G29" i="3"/>
  <c r="G30" i="3" l="1"/>
  <c r="D18" i="2"/>
  <c r="D11" i="2"/>
  <c r="D8" i="2"/>
  <c r="D12" i="2"/>
  <c r="D9" i="2"/>
  <c r="D13" i="2"/>
  <c r="D10" i="2"/>
  <c r="D7" i="2"/>
  <c r="C44" i="1" l="1"/>
  <c r="F42" i="1" l="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4" i="1" l="1"/>
  <c r="D12" i="30"/>
  <c r="D14" i="30"/>
  <c r="D15" i="30"/>
</calcChain>
</file>

<file path=xl/sharedStrings.xml><?xml version="1.0" encoding="utf-8"?>
<sst xmlns="http://schemas.openxmlformats.org/spreadsheetml/2006/main" count="1455" uniqueCount="570">
  <si>
    <t>County</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</si>
  <si>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</si>
  <si>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</si>
  <si>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</si>
  <si>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</si>
  <si>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</si>
  <si>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</si>
  <si>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</si>
  <si>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</si>
  <si>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</si>
  <si>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</si>
  <si>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</si>
  <si>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</si>
  <si>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</si>
  <si>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</si>
  <si>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</si>
  <si>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</si>
  <si>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</si>
  <si>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</si>
  <si>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</si>
  <si>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</si>
  <si>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</si>
  <si>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</si>
  <si>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</si>
  <si>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</si>
  <si>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</si>
  <si>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</si>
  <si>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</si>
  <si>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</si>
  <si>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</si>
  <si>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</si>
  <si>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</si>
  <si>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</si>
  <si>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</si>
  <si>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</si>
  <si>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</si>
  <si>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</si>
  <si>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</si>
  <si>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</si>
  <si>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</si>
  <si>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BridgeSpan</t>
  </si>
  <si>
    <t>Coordinated Care</t>
  </si>
  <si>
    <t>Kaiser Northwest</t>
  </si>
  <si>
    <t>Kaiser WA</t>
  </si>
  <si>
    <t>LifeWise WA</t>
  </si>
  <si>
    <t>Molina</t>
  </si>
  <si>
    <t>PacificSource</t>
  </si>
  <si>
    <t>Premera</t>
  </si>
  <si>
    <t>Providence Health Plan</t>
  </si>
  <si>
    <t>Regence BlueCross BlueShield of OR</t>
  </si>
  <si>
    <t>Regence BlueShield</t>
  </si>
  <si>
    <t>UnitedHealthcare of OR</t>
  </si>
  <si>
    <t>Bronze</t>
  </si>
  <si>
    <t>Catastrophic</t>
  </si>
  <si>
    <t>Gold</t>
  </si>
  <si>
    <t>Silver</t>
  </si>
  <si>
    <t>139-150%</t>
  </si>
  <si>
    <t>151-200%</t>
  </si>
  <si>
    <t>201-250%</t>
  </si>
  <si>
    <t>251-300%</t>
  </si>
  <si>
    <t>301-400%</t>
  </si>
  <si>
    <t>18-34</t>
  </si>
  <si>
    <t>35-54</t>
  </si>
  <si>
    <t>55-64</t>
  </si>
  <si>
    <t>American Indian/Alaska Native</t>
  </si>
  <si>
    <t>Asian</t>
  </si>
  <si>
    <t>Black/African American</t>
  </si>
  <si>
    <t>Hawaiian</t>
  </si>
  <si>
    <t>Multi-Race</t>
  </si>
  <si>
    <t>Not Provided</t>
  </si>
  <si>
    <t>Other</t>
  </si>
  <si>
    <t>Pacific Islander</t>
  </si>
  <si>
    <t>White</t>
  </si>
  <si>
    <t>Gender</t>
  </si>
  <si>
    <t>Female</t>
  </si>
  <si>
    <t>Status</t>
  </si>
  <si>
    <t>Korean</t>
  </si>
  <si>
    <t>Russian</t>
  </si>
  <si>
    <t>Spanish</t>
  </si>
  <si>
    <t>Vietnamese</t>
  </si>
  <si>
    <t>TABLE OF CONTENTS</t>
  </si>
  <si>
    <t>Tab 1</t>
  </si>
  <si>
    <t>QHP &amp; WAH Enrollees By County</t>
  </si>
  <si>
    <t>Tab 2</t>
  </si>
  <si>
    <t>QHP &amp; WAH by Month</t>
  </si>
  <si>
    <t>Tab 3</t>
  </si>
  <si>
    <t>Tab 4</t>
  </si>
  <si>
    <t>By Metal Level &amp; FPL</t>
  </si>
  <si>
    <t>Tab 5</t>
  </si>
  <si>
    <t>Tab 6</t>
  </si>
  <si>
    <t>QHP Households</t>
  </si>
  <si>
    <t>Tab 7</t>
  </si>
  <si>
    <t>Tab 8</t>
  </si>
  <si>
    <t>QDP Distribution</t>
  </si>
  <si>
    <t>Tab 9</t>
  </si>
  <si>
    <t>MPS Selection by Month</t>
  </si>
  <si>
    <t>Tab 10</t>
  </si>
  <si>
    <t>Tab 11</t>
  </si>
  <si>
    <t>Tab 12</t>
  </si>
  <si>
    <t>QHP by Subsidy Status</t>
  </si>
  <si>
    <t>Tab 13</t>
  </si>
  <si>
    <t>Average Premium by County</t>
  </si>
  <si>
    <t>Assisted Enrollments</t>
  </si>
  <si>
    <t>Tab 15</t>
  </si>
  <si>
    <t>Non-English Calls</t>
  </si>
  <si>
    <t>Tab 16</t>
  </si>
  <si>
    <t>Telephonic Interpretation</t>
  </si>
  <si>
    <t>Tab 17</t>
  </si>
  <si>
    <t>Online Language Services</t>
  </si>
  <si>
    <t>Tab 18</t>
  </si>
  <si>
    <t>QHP Customer Movement</t>
  </si>
  <si>
    <t>Tab 19</t>
  </si>
  <si>
    <t>QHP Disenrollments</t>
  </si>
  <si>
    <t>Tab 20</t>
  </si>
  <si>
    <t>Churn</t>
  </si>
  <si>
    <t>Tab 21</t>
  </si>
  <si>
    <t xml:space="preserve">Healthplanfinder Covered Residents by County </t>
  </si>
  <si>
    <t>QHP Enrollees</t>
  </si>
  <si>
    <t>WAH Enrollees</t>
  </si>
  <si>
    <t>County population
(AGE &lt;65)</t>
  </si>
  <si>
    <t>% of county covered</t>
  </si>
  <si>
    <t>Total</t>
  </si>
  <si>
    <t>Table of Contents</t>
  </si>
  <si>
    <t>Carrier</t>
  </si>
  <si>
    <t>Year</t>
  </si>
  <si>
    <t xml:space="preserve">Metal Level  </t>
  </si>
  <si>
    <t>Enrolled</t>
  </si>
  <si>
    <t>%</t>
  </si>
  <si>
    <t xml:space="preserve"> Enrollment by Metal Level by Year</t>
  </si>
  <si>
    <t>FPL</t>
  </si>
  <si>
    <t>&lt;139</t>
  </si>
  <si>
    <t>139-150</t>
  </si>
  <si>
    <t>151-200</t>
  </si>
  <si>
    <t>201-250</t>
  </si>
  <si>
    <t>251-300</t>
  </si>
  <si>
    <t>301-400</t>
  </si>
  <si>
    <t>&gt;400</t>
  </si>
  <si>
    <t>Enrollment by FPL and Metal Level</t>
  </si>
  <si>
    <t>QHP and Washington Apple Health (WAH)</t>
  </si>
  <si>
    <t>Age group</t>
  </si>
  <si>
    <t>QHP</t>
  </si>
  <si>
    <t>WAH</t>
  </si>
  <si>
    <t xml:space="preserve"> 65+</t>
  </si>
  <si>
    <t>QHP and WAH Enrollees - Under 19</t>
  </si>
  <si>
    <t>CHIP</t>
  </si>
  <si>
    <t>MAGI</t>
  </si>
  <si>
    <t>Infant &lt;1</t>
  </si>
  <si>
    <t>Toddler 1-5</t>
  </si>
  <si>
    <t>School Age 6-12</t>
  </si>
  <si>
    <t>Adolescent 13-18</t>
  </si>
  <si>
    <t>0-34</t>
  </si>
  <si>
    <t>&lt;18</t>
  </si>
  <si>
    <t>7+</t>
  </si>
  <si>
    <t>Mixed Households</t>
  </si>
  <si>
    <t># Person</t>
  </si>
  <si>
    <t># Household</t>
  </si>
  <si>
    <t>Household
Size</t>
  </si>
  <si>
    <t xml:space="preserve">QHP and WAH Enrollees by Gender </t>
  </si>
  <si>
    <t>Race</t>
  </si>
  <si>
    <t>Hispanic</t>
  </si>
  <si>
    <t>Not Hispanic</t>
  </si>
  <si>
    <t>Not Reported</t>
  </si>
  <si>
    <t xml:space="preserve">Male </t>
  </si>
  <si>
    <t>Enrollees</t>
  </si>
  <si>
    <t>Lawfully Present</t>
  </si>
  <si>
    <t>Citizen</t>
  </si>
  <si>
    <t>Reporting race and ethnicity is not required.</t>
  </si>
  <si>
    <t>139 - 150</t>
  </si>
  <si>
    <t>Alaskan Native</t>
  </si>
  <si>
    <t>151 - 200</t>
  </si>
  <si>
    <t>American Indian</t>
  </si>
  <si>
    <t>201 - 250</t>
  </si>
  <si>
    <t>251 - 300</t>
  </si>
  <si>
    <t>Black</t>
  </si>
  <si>
    <t>301 - 400</t>
  </si>
  <si>
    <t>QHP Enrollees Effectuated data</t>
  </si>
  <si>
    <t>17 and under</t>
  </si>
  <si>
    <t>65 and over</t>
  </si>
  <si>
    <t>WAH Enrollment by Race and Ethnicity</t>
  </si>
  <si>
    <t>QHP by Race and Ethnicity</t>
  </si>
  <si>
    <t xml:space="preserve">QDP Enrollees by Age </t>
  </si>
  <si>
    <t>Count</t>
  </si>
  <si>
    <t>Plan Type</t>
  </si>
  <si>
    <t>Family Dental</t>
  </si>
  <si>
    <t>Enrolled in both QHP and QDP</t>
  </si>
  <si>
    <t xml:space="preserve">Enrolled in QHP and also in QDP </t>
  </si>
  <si>
    <t xml:space="preserve">% of Total QHP popuation </t>
  </si>
  <si>
    <t xml:space="preserve">QDP Enrollees by Gender </t>
  </si>
  <si>
    <t>New</t>
  </si>
  <si>
    <t>Returning</t>
  </si>
  <si>
    <t>QDP Enrollees by  Carrier</t>
  </si>
  <si>
    <t xml:space="preserve">Pediatric Dental </t>
  </si>
  <si>
    <t>Delta Dental</t>
  </si>
  <si>
    <t>Delta Dental of Washington</t>
  </si>
  <si>
    <t>Dentegra Insurance Company</t>
  </si>
  <si>
    <t>`</t>
  </si>
  <si>
    <t>2020-02</t>
  </si>
  <si>
    <t>Community Health Plan of Washington</t>
  </si>
  <si>
    <t>Coordinated Care of Washington</t>
  </si>
  <si>
    <t>United Health Care Community Plan</t>
  </si>
  <si>
    <t>Includes customers who actively selected a WAH Managed Care Plan through HPF.</t>
  </si>
  <si>
    <t xml:space="preserve">MPS selections are new and renewing customers. </t>
  </si>
  <si>
    <t>2020-03</t>
  </si>
  <si>
    <t>2020-04</t>
  </si>
  <si>
    <t>2020-05</t>
  </si>
  <si>
    <t>2020-06</t>
  </si>
  <si>
    <t>2020-07</t>
  </si>
  <si>
    <t>2020-08</t>
  </si>
  <si>
    <t>2020-09</t>
  </si>
  <si>
    <t>2020-10</t>
  </si>
  <si>
    <t>2020-11</t>
  </si>
  <si>
    <t>2020-12</t>
  </si>
  <si>
    <t>2021-01</t>
  </si>
  <si>
    <t>2021-02</t>
  </si>
  <si>
    <t>Subsidy Status</t>
  </si>
  <si>
    <t>Households</t>
  </si>
  <si>
    <t>Subsidized</t>
  </si>
  <si>
    <t xml:space="preserve"> &lt;$1000 </t>
  </si>
  <si>
    <t xml:space="preserve"> $1001-2000 </t>
  </si>
  <si>
    <t xml:space="preserve"> $2001-4000 </t>
  </si>
  <si>
    <t xml:space="preserve"> $4001-6000 </t>
  </si>
  <si>
    <t>Non-Subsidized</t>
  </si>
  <si>
    <t>Total Federal Tax Credit (APTC) by Year</t>
  </si>
  <si>
    <t xml:space="preserve">Subsidized </t>
  </si>
  <si>
    <t xml:space="preserve">Non-Subsidized </t>
  </si>
  <si>
    <t>Total QHP</t>
  </si>
  <si>
    <t>Total New QHP</t>
  </si>
  <si>
    <t>New QHP Enrollees by Subsidy Status</t>
  </si>
  <si>
    <t>Non Subsidized</t>
  </si>
  <si>
    <t xml:space="preserve">Total </t>
  </si>
  <si>
    <t xml:space="preserve">Percent </t>
  </si>
  <si>
    <t>Avg. Premium (no tax credit)</t>
  </si>
  <si>
    <t>Avg. Premium
(after tax credit)</t>
  </si>
  <si>
    <t>Statewide</t>
  </si>
  <si>
    <t>Broker</t>
  </si>
  <si>
    <t>Navigator</t>
  </si>
  <si>
    <t>Languages</t>
  </si>
  <si>
    <t>Offered</t>
  </si>
  <si>
    <t>Answered</t>
  </si>
  <si>
    <t>Average Handle Time (seconds)</t>
  </si>
  <si>
    <t>Average Speed of Answer (seconds)</t>
  </si>
  <si>
    <t>Mandarin</t>
  </si>
  <si>
    <t>Did not report</t>
  </si>
  <si>
    <t>Non_Subsidized</t>
  </si>
  <si>
    <t>QHP Enrollees by Subsidy Status</t>
  </si>
  <si>
    <t>Language</t>
  </si>
  <si>
    <t>AKAN</t>
  </si>
  <si>
    <t>ALBANIAN</t>
  </si>
  <si>
    <t>AMHARIC</t>
  </si>
  <si>
    <t>ARABIC</t>
  </si>
  <si>
    <t>ARMENIAN</t>
  </si>
  <si>
    <t>BEHDINI</t>
  </si>
  <si>
    <t>BENGALI</t>
  </si>
  <si>
    <t>BOSNIAN</t>
  </si>
  <si>
    <t>BULGARIAN</t>
  </si>
  <si>
    <t>BURMESE</t>
  </si>
  <si>
    <t>CAMBODIAN</t>
  </si>
  <si>
    <t>CANTONESE</t>
  </si>
  <si>
    <t>CHUUKESE</t>
  </si>
  <si>
    <t>CROATIAN</t>
  </si>
  <si>
    <t>CZECH</t>
  </si>
  <si>
    <t>DARI</t>
  </si>
  <si>
    <t>FARSI</t>
  </si>
  <si>
    <t>FRENCH</t>
  </si>
  <si>
    <t>FULANI</t>
  </si>
  <si>
    <t>GERMAN</t>
  </si>
  <si>
    <t>GREEK</t>
  </si>
  <si>
    <t>HAITIAN CREOLE</t>
  </si>
  <si>
    <t>HINDI</t>
  </si>
  <si>
    <t>HMONG</t>
  </si>
  <si>
    <t>INDONESIAN</t>
  </si>
  <si>
    <t>ITALIAN</t>
  </si>
  <si>
    <t>JAPANESE</t>
  </si>
  <si>
    <t>KANJOBAL</t>
  </si>
  <si>
    <t>KAREN</t>
  </si>
  <si>
    <t>KINYARWANDA</t>
  </si>
  <si>
    <t>KOREAN</t>
  </si>
  <si>
    <t>LAOTIAN</t>
  </si>
  <si>
    <t>LINGALA</t>
  </si>
  <si>
    <t>MALAYALAM</t>
  </si>
  <si>
    <t>MAM</t>
  </si>
  <si>
    <t>MANDARIN</t>
  </si>
  <si>
    <t>MARSHALLESE</t>
  </si>
  <si>
    <t>MIXTECO</t>
  </si>
  <si>
    <t>MONGOLIAN</t>
  </si>
  <si>
    <t>NEPALI</t>
  </si>
  <si>
    <t>OROMO</t>
  </si>
  <si>
    <t>PASHTO</t>
  </si>
  <si>
    <t>POHNPEIAN</t>
  </si>
  <si>
    <t>POLISH</t>
  </si>
  <si>
    <t>PORTUGUESE</t>
  </si>
  <si>
    <t>PUNJABI</t>
  </si>
  <si>
    <t>ROMANIAN</t>
  </si>
  <si>
    <t>RUNDI</t>
  </si>
  <si>
    <t>RUSSIAN</t>
  </si>
  <si>
    <t>SAMOAN</t>
  </si>
  <si>
    <t>SOMALI</t>
  </si>
  <si>
    <t>SONINKE</t>
  </si>
  <si>
    <t>SORANI</t>
  </si>
  <si>
    <t>SPANISH</t>
  </si>
  <si>
    <t>SWAHILI</t>
  </si>
  <si>
    <t>TAGALOG</t>
  </si>
  <si>
    <t>TAMIL</t>
  </si>
  <si>
    <t>TELUGU</t>
  </si>
  <si>
    <t>THAI</t>
  </si>
  <si>
    <t>TIGRINYA</t>
  </si>
  <si>
    <t>TOISHANESE</t>
  </si>
  <si>
    <t>TURKISH</t>
  </si>
  <si>
    <t>UKRAINIAN</t>
  </si>
  <si>
    <t>URDU</t>
  </si>
  <si>
    <t>VIETNAMESE</t>
  </si>
  <si>
    <t>WOLOF</t>
  </si>
  <si>
    <t>QHP and Washington Apple Health Limited English Proficiency (LEP)</t>
  </si>
  <si>
    <t>Translation Requests</t>
  </si>
  <si>
    <t>Interpretor Requests</t>
  </si>
  <si>
    <t>Amharic</t>
  </si>
  <si>
    <t>Albanian</t>
  </si>
  <si>
    <t xml:space="preserve">WAH </t>
  </si>
  <si>
    <t>Arabic</t>
  </si>
  <si>
    <t>American Sign Language</t>
  </si>
  <si>
    <t>Limited English Proficient (LEP)</t>
  </si>
  <si>
    <t>Armenian</t>
  </si>
  <si>
    <t>Bengali</t>
  </si>
  <si>
    <t>Bulgarian</t>
  </si>
  <si>
    <t>Burmese</t>
  </si>
  <si>
    <t>Cambodian (Khmer)</t>
  </si>
  <si>
    <t>Chinese</t>
  </si>
  <si>
    <t>Chiu Chow</t>
  </si>
  <si>
    <t>Dari</t>
  </si>
  <si>
    <t>Farsi</t>
  </si>
  <si>
    <t>Cham</t>
  </si>
  <si>
    <t>Fijian</t>
  </si>
  <si>
    <t>French</t>
  </si>
  <si>
    <t>French Creole</t>
  </si>
  <si>
    <t>German</t>
  </si>
  <si>
    <t>Gujarati</t>
  </si>
  <si>
    <t>Haitian-Creole</t>
  </si>
  <si>
    <t>Hindi</t>
  </si>
  <si>
    <t>Ilocano</t>
  </si>
  <si>
    <t>Indonesian</t>
  </si>
  <si>
    <t>Japanese</t>
  </si>
  <si>
    <t>Hmong</t>
  </si>
  <si>
    <t>Laotian</t>
  </si>
  <si>
    <t>Macedonian</t>
  </si>
  <si>
    <t>Marathi</t>
  </si>
  <si>
    <t>Kikuyu</t>
  </si>
  <si>
    <t>Mien</t>
  </si>
  <si>
    <t>Oromo</t>
  </si>
  <si>
    <t>Pashto</t>
  </si>
  <si>
    <t>Malayalam</t>
  </si>
  <si>
    <t>Persian</t>
  </si>
  <si>
    <t>Polish</t>
  </si>
  <si>
    <t>Portuguese</t>
  </si>
  <si>
    <t>Punjabi</t>
  </si>
  <si>
    <t>Romanian</t>
  </si>
  <si>
    <t>Samoan</t>
  </si>
  <si>
    <t>Somali</t>
  </si>
  <si>
    <t>Swahili</t>
  </si>
  <si>
    <t>Tagalog</t>
  </si>
  <si>
    <t>Tamil</t>
  </si>
  <si>
    <t>Thai</t>
  </si>
  <si>
    <t>Tigrigna</t>
  </si>
  <si>
    <t>Trukese</t>
  </si>
  <si>
    <t>Turkish</t>
  </si>
  <si>
    <t>Ukrainian</t>
  </si>
  <si>
    <t>Urdu</t>
  </si>
  <si>
    <t>Visayan</t>
  </si>
  <si>
    <t>New**</t>
  </si>
  <si>
    <t>2019 (OE6)</t>
  </si>
  <si>
    <t>2020 (OE7)</t>
  </si>
  <si>
    <t>2017</t>
  </si>
  <si>
    <t>Same Plan</t>
  </si>
  <si>
    <t>2018</t>
  </si>
  <si>
    <t>2019</t>
  </si>
  <si>
    <t>New Carrier</t>
  </si>
  <si>
    <t>2020</t>
  </si>
  <si>
    <t>Dropped</t>
  </si>
  <si>
    <t>Age</t>
  </si>
  <si>
    <t>Enrollee</t>
  </si>
  <si>
    <t>Raised</t>
  </si>
  <si>
    <t>Lowered</t>
  </si>
  <si>
    <t>Same</t>
  </si>
  <si>
    <t>Voluntary</t>
  </si>
  <si>
    <t>Non-Payment</t>
  </si>
  <si>
    <t>&lt;35</t>
  </si>
  <si>
    <t>55+</t>
  </si>
  <si>
    <t xml:space="preserve"> Total</t>
  </si>
  <si>
    <t xml:space="preserve">Month </t>
  </si>
  <si>
    <t>QHP -&gt; Medicaid</t>
  </si>
  <si>
    <t>Medicaid -&gt; QHP</t>
  </si>
  <si>
    <t>Total Medicaid**</t>
  </si>
  <si>
    <t>** Number provided by HCA.</t>
  </si>
  <si>
    <t>SEP Event Category</t>
  </si>
  <si>
    <t># Enrollees</t>
  </si>
  <si>
    <t># of Households</t>
  </si>
  <si>
    <t>Change in household size</t>
  </si>
  <si>
    <t>Change in program eligibility</t>
  </si>
  <si>
    <t>Change in residence</t>
  </si>
  <si>
    <t>Loss of MEC</t>
  </si>
  <si>
    <t>Month</t>
  </si>
  <si>
    <t># of Enrollees</t>
  </si>
  <si>
    <t>English</t>
  </si>
  <si>
    <t>Greek</t>
  </si>
  <si>
    <t>Ibo</t>
  </si>
  <si>
    <t>Malaysian</t>
  </si>
  <si>
    <t>Slovak</t>
  </si>
  <si>
    <t>Grand Total</t>
  </si>
  <si>
    <t>Amerigroup Washington Inc</t>
  </si>
  <si>
    <t>Molina Healthcare of Washington Inc</t>
  </si>
  <si>
    <t>Medicaid Plan Selection By Month , Data as of Feb. 2020 - Feb. 2021</t>
  </si>
  <si>
    <t>QHP Enrollees and Washington Apple Health (WAH) Enrollees</t>
  </si>
  <si>
    <t xml:space="preserve">QHP </t>
  </si>
  <si>
    <t>WAH  Enrollees</t>
  </si>
  <si>
    <t>Tab 14</t>
  </si>
  <si>
    <t>Percent calculated using Washington State Office of Financial Management (OFM) data for county population &lt;65 in 2020.</t>
  </si>
  <si>
    <t>QHP by Carrier</t>
  </si>
  <si>
    <t>&lt; 18</t>
  </si>
  <si>
    <t>&gt; 65</t>
  </si>
  <si>
    <t>% Enrollment</t>
  </si>
  <si>
    <t>New QHP Enrollees</t>
  </si>
  <si>
    <t>2021 (OE 8)</t>
  </si>
  <si>
    <t>QHP Enrollees by Status</t>
  </si>
  <si>
    <t>Non-English Calls Answered</t>
  </si>
  <si>
    <t xml:space="preserve"> Assisted QHP By Household As of Feb 2021</t>
  </si>
  <si>
    <t xml:space="preserve"> Assisted Medicaid By Household As of Feb 2021</t>
  </si>
  <si>
    <t>QHP Enrollees by Language, Data as of Feb. 2021  (top 10 highlighted)</t>
  </si>
  <si>
    <t>February 2020</t>
  </si>
  <si>
    <t>March 2020</t>
  </si>
  <si>
    <t>April 2020</t>
  </si>
  <si>
    <t>May 2020</t>
  </si>
  <si>
    <t>June 2020</t>
  </si>
  <si>
    <t>July 2020</t>
  </si>
  <si>
    <t>August 2020</t>
  </si>
  <si>
    <t>September 2020</t>
  </si>
  <si>
    <t>October 2020</t>
  </si>
  <si>
    <t>November 2020</t>
  </si>
  <si>
    <t>December 2020</t>
  </si>
  <si>
    <t>January 2021</t>
  </si>
  <si>
    <t>February 2021</t>
  </si>
  <si>
    <t>WAH Enrollees by Language, Data as of Feb. 2021  (top 10 highlighted)</t>
  </si>
  <si>
    <t>Oct. 2020</t>
  </si>
  <si>
    <t>Nov. 2020</t>
  </si>
  <si>
    <t>Dec. 2020</t>
  </si>
  <si>
    <t>Jan. 2021</t>
  </si>
  <si>
    <t xml:space="preserve">Feb. 2021 </t>
  </si>
  <si>
    <t>Telephonic Interpretation Services, Data from Oct. 2020 - Feb. 2021</t>
  </si>
  <si>
    <t>BAHDINI</t>
  </si>
  <si>
    <t>BAMBARA</t>
  </si>
  <si>
    <t>CHIN HAKHA</t>
  </si>
  <si>
    <t>GUJARATI</t>
  </si>
  <si>
    <t>ILOCANO</t>
  </si>
  <si>
    <t>KHMER</t>
  </si>
  <si>
    <t>MANDINKA</t>
  </si>
  <si>
    <t>MIEN</t>
  </si>
  <si>
    <t>PORTUGUESE BRAZILIAN</t>
  </si>
  <si>
    <t>SUDANESE ARABIC</t>
  </si>
  <si>
    <t>TIGRIGNA</t>
  </si>
  <si>
    <t>TONGAN</t>
  </si>
  <si>
    <t>VISAYAN</t>
  </si>
  <si>
    <t>&lt;1%</t>
  </si>
  <si>
    <t>2020 SEP Enrollments by Month</t>
  </si>
  <si>
    <t>QHP &amp; WAH by Age, FPL</t>
  </si>
  <si>
    <t>QHP &amp; WAH Demographics</t>
  </si>
  <si>
    <t>Individuals can have more than one SEP in the year with the same or a different  event.</t>
  </si>
  <si>
    <t>QHP Households Enrolled</t>
  </si>
  <si>
    <t>Other/Border</t>
  </si>
  <si>
    <t>19-34</t>
  </si>
  <si>
    <t>QHP Household Size</t>
  </si>
  <si>
    <t>Number of Enrollees (in plan with deductible of listed amount)</t>
  </si>
  <si>
    <t>Average Monthly Net Premium per Person, by Year</t>
  </si>
  <si>
    <t>Average Monthly Net Premium per Person by FPL &amp; Subsidy Status</t>
  </si>
  <si>
    <t>HPF and WAH data collected as of 2/28/2021.</t>
  </si>
  <si>
    <t>QHP By Carrier and County</t>
  </si>
  <si>
    <t>QHP by FPL and Age</t>
  </si>
  <si>
    <t>QHP and WAH data collected as of 2/28/2021.</t>
  </si>
  <si>
    <t>"Mixed Households" have family members enrolled in both QHP and WAH.</t>
  </si>
  <si>
    <t>QHP and Mixed Households</t>
  </si>
  <si>
    <t>"QHP Households Enrolled" means total households enrolled in QHP.</t>
  </si>
  <si>
    <t>QHP Enrollees by Status and FPL</t>
  </si>
  <si>
    <t>WAH counts are provided by HCA for 1,663,776 clients in Feb 2021.  Data capture by category causes some small totals; HCA statistical methodology suppresses small numbers from total calculation.</t>
  </si>
  <si>
    <t>WAH counts are provided by HCA for 1,663,776 clients as of Feb 2021.  Data capture by category causes some small totals; HCA statistical methodology suppresses small numbers from total calculation.</t>
  </si>
  <si>
    <t>&lt;19</t>
  </si>
  <si>
    <t>QDP by Plan Type and Status</t>
  </si>
  <si>
    <t>Over 400%</t>
  </si>
  <si>
    <t xml:space="preserve">Lawfully present enrollees &lt;139% FPL  (including those who are in the five year bar for Medicaid) are eligible for subsidies in the Exchange. 
Enrollees under 400% FPL who do not receive subsidies are not eligible due to tax filing status, offer of employer sponsored insurance and/or other factors related to program eligibility.  
Chart excludes persons who did not report their income and who are subsidized over 400% due to multiple tax filers and disenrollment timing.
</t>
  </si>
  <si>
    <t>Overall Totals</t>
  </si>
  <si>
    <t>QHP data was collected as of 03/31/2021  and WAH data collected as of 2/28/2021.</t>
  </si>
  <si>
    <t>Community Health Network of Washington</t>
  </si>
  <si>
    <t>QHP data collected as of 3/31/2021.</t>
  </si>
  <si>
    <t>Hebrew</t>
  </si>
  <si>
    <t>Average household size is 1.8 members.</t>
  </si>
  <si>
    <t>&lt; 139%</t>
  </si>
  <si>
    <t>Percentage</t>
  </si>
  <si>
    <t>QHP Average Monthy Premium By Subsidy Status by County</t>
  </si>
  <si>
    <t>Medicaid data collected as of 2/28/2021.</t>
  </si>
  <si>
    <t>Call Counts</t>
  </si>
  <si>
    <t>Total Calls</t>
  </si>
  <si>
    <t>Top 10 highlighted.</t>
  </si>
  <si>
    <t>Returning*</t>
  </si>
  <si>
    <t>QHP Movement Among Returning Customers</t>
  </si>
  <si>
    <t>QHP Enrollment by New and Returning Customers</t>
  </si>
  <si>
    <t>Churn (Movement between QHP and Medicaid) Feb 2020 - Feb 2021</t>
  </si>
  <si>
    <t>Total for 2020</t>
  </si>
  <si>
    <t>Special Enrollment Periods</t>
  </si>
  <si>
    <t>Percent</t>
  </si>
  <si>
    <t>Tab 22</t>
  </si>
  <si>
    <t>Cascade Care</t>
  </si>
  <si>
    <t>Managed Care (MC) Plan Name</t>
  </si>
  <si>
    <t>Average Medicaid Enrollment</t>
  </si>
  <si>
    <t>Average % Who Select Plan</t>
  </si>
  <si>
    <t>Annual Total</t>
  </si>
  <si>
    <t>Average Monthly MC Selections</t>
  </si>
  <si>
    <t>&gt;400%</t>
  </si>
  <si>
    <t>Current and Previous Year QHP by County and Carrier</t>
  </si>
  <si>
    <t>&lt;139%</t>
  </si>
  <si>
    <t>WAH data collected as of 2/28/2021.</t>
  </si>
  <si>
    <t>MPS average total selections are based on one year of data to 5/2021.</t>
  </si>
  <si>
    <t xml:space="preserve">Lawfully present enrollees reporting  &lt;139% FPL  (including those who are in the five year bar for Medicaid) are eligible for subsidies in the Exchange. 
Unsubsidized enrollees under 400% FPL are ineligible due to multiple factors such as tax filing status or an offer of employer sponsored insurance .  </t>
  </si>
  <si>
    <t>Annual Subsidized %</t>
  </si>
  <si>
    <t>Total Medicaid and QHP Enrollment Feb 2020 - Feb 2021</t>
  </si>
  <si>
    <t>Monthly Percent Movement from QHP to Medicaid Feb 2020 - Feb 2021</t>
  </si>
  <si>
    <t>NA</t>
  </si>
  <si>
    <t xml:space="preserve"> $6001-8550 </t>
  </si>
  <si>
    <t>Per Person Deductible Amount  (for individual and family plans after cost-sharing reductions applied)</t>
  </si>
  <si>
    <t>Customers with zero deductible or with a network deductible are excluded from this calculation.</t>
  </si>
  <si>
    <t xml:space="preserve">Percent of Enrollees </t>
  </si>
  <si>
    <t>Same Carrier, New Plan</t>
  </si>
  <si>
    <t>QHP Metal Tier Movement Among  Returning 2021 Customers Who Changed Plans*</t>
  </si>
  <si>
    <t>* Inclues "Same Carrier, New Plan" and "New Carrier" from table above.</t>
  </si>
  <si>
    <t>Overall Average</t>
  </si>
  <si>
    <t>Subsidized Total</t>
  </si>
  <si>
    <t>Non-Subsidized Total</t>
  </si>
  <si>
    <t>Did not report**</t>
  </si>
  <si>
    <t>**Includes disenrolling customers with FPL unavailable.</t>
  </si>
  <si>
    <t>All Plans</t>
  </si>
  <si>
    <t>Cascade Select (Public Option)</t>
  </si>
  <si>
    <t>Other (Non-Standard)</t>
  </si>
  <si>
    <t>Cascade</t>
  </si>
  <si>
    <t>Cascade Select</t>
  </si>
  <si>
    <t>Customer Average Monthly Premium by FPL and Cascade Plan Type</t>
  </si>
  <si>
    <t>Customers by FPL and Cascade Plan Type</t>
  </si>
  <si>
    <t>Customer Average Net* Monthly Premium by FPL and Cascade Plan Type</t>
  </si>
  <si>
    <t>Customers by Cascade Plan Type</t>
  </si>
  <si>
    <t>New vs. Returning Customers by Cascade Plan Type</t>
  </si>
  <si>
    <t>Customer by Cascade Plan Status and Age Group</t>
  </si>
  <si>
    <t>Customers by FPL, Subsidy, and Cascade Plan Type</t>
  </si>
  <si>
    <t>Customer Average Net* Monthly Premium by FPL, Subsidy, and Cascade Plan Type</t>
  </si>
  <si>
    <t>**</t>
  </si>
  <si>
    <t>**Averages for counts under 25 people are not included.</t>
  </si>
  <si>
    <t>* Monthly premium after subsidies are applied.  "Over 400%" and "Did not report" categories are not included.</t>
  </si>
  <si>
    <t>Grand Total*</t>
  </si>
  <si>
    <t>*Grand total for subsidized plans includes multiple tax filers not represented by a single FPL band.</t>
  </si>
  <si>
    <t>QHP data collected as of 3/31/2021 for the 2020 calendar year.</t>
  </si>
  <si>
    <t>Note: During the 2020 calendar year, a public health emergency was in effect that extended Medicaid benefits and therefore reduced disenrollments.</t>
  </si>
  <si>
    <t>Note: Medicaid -&gt; QHP counts are excluded because they calculate to less than .01%.</t>
  </si>
  <si>
    <t>2020 Cumulative Disenrollment</t>
  </si>
  <si>
    <t xml:space="preserve">2020 Cumulative Disenrollment by Metal Level and FPL </t>
  </si>
  <si>
    <t>2020 Cumulative Disenrollment by Age and FPL</t>
  </si>
  <si>
    <t xml:space="preserve">2020 Cumulative Disenrollment by Subsidy Status and Age        </t>
  </si>
  <si>
    <t xml:space="preserve">2020 Cumulative Disenrollment by Subsidy Status and FPL      </t>
  </si>
  <si>
    <t xml:space="preserve">New 2021 Enrollment by Age </t>
  </si>
  <si>
    <t>New 2021 Enrollment by FPL</t>
  </si>
  <si>
    <t>Did  not report*</t>
  </si>
  <si>
    <t>QHP by FPL</t>
  </si>
  <si>
    <t>Premiums &amp; Deductibles</t>
  </si>
  <si>
    <t>Total for year 2020</t>
  </si>
  <si>
    <t>Note:  calculation methodology was updated for 2021 to reflect premiums at the per person rather than the per household level.</t>
  </si>
  <si>
    <t xml:space="preserve">2020 Special Enrollment Periods (SEPs) by Type </t>
  </si>
  <si>
    <t>Enrollees moved to Washington Apple Health excluded.</t>
  </si>
  <si>
    <t>QHP data was collected as of 3/31/2021 and WAH data collected as of 2/28/2021.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</si>
</sst>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10409]#,##0;\(#,##0\)"/>
    <numFmt numFmtId="166" formatCode="_(&quot;$&quot;* #,##0_);_(&quot;$&quot;* \(#,##0\);_(&quot;$&quot;* &quot;-&quot;??_);_(@_)"/>
    <numFmt numFmtId="167" formatCode="#,##0.0"/>
    <numFmt numFmtId="168" formatCode="[$-409]mmm\-yy;@"/>
    <numFmt numFmtId="169" formatCode="[$-409]mmmm\-yy;@"/>
    <numFmt numFmtId="170" formatCode="0.0%"/>
    <numFmt numFmtId="171" formatCode="_([$$-409]* #,##0_);_([$$-409]* \(#,##0\);_([$$-409]* &quot;-&quot;??_);_(@_)"/>
  </numFmts>
  <fonts count="49">
    <font>
      <sz val="11"/>
      <color theme="1"/>
      <name val="Calibri"/>
      <family val="2"/>
      <scheme val="minor"/>
    </font>
    <font>
      <sz val="9"/>
      <color rgb="FF666666"/>
      <name val="Arial"/>
      <family val="2"/>
    </font>
    <font>
      <sz val="9"/>
      <color rgb="FF333333"/>
      <name val="Arial"/>
      <family val="2"/>
    </font>
    <font>
      <sz val="11"/>
      <color theme="1"/>
      <name val="Calibri"/>
      <family val="2"/>
      <scheme val="minor"/>
    </font>
    <font>
      <b/>
      <sz val="11"/>
      <color theme="1"/>
      <name val="Calibri"/>
      <family val="2"/>
      <scheme val="minor"/>
    </font>
    <font>
      <sz val="12"/>
      <name val="Avenir LT Std 55 Roman"/>
      <family val="2"/>
    </font>
    <font>
      <u/>
      <sz val="11"/>
      <color theme="10"/>
      <name val="Calibri"/>
      <family val="2"/>
      <scheme val="minor"/>
    </font>
    <font>
      <b/>
      <sz val="11"/>
      <name val="Calibri"/>
      <family val="2"/>
      <scheme val="minor"/>
    </font>
    <font>
      <b/>
      <sz val="13"/>
      <color theme="0"/>
      <name val="Calibri"/>
      <family val="2"/>
      <scheme val="minor"/>
    </font>
    <font>
      <i/>
      <sz val="11"/>
      <color theme="1"/>
      <name val="Calibri"/>
      <family val="2"/>
      <scheme val="minor"/>
    </font>
    <font>
      <sz val="11"/>
      <color rgb="FF000000"/>
      <name val="Calibri"/>
      <family val="2"/>
    </font>
    <font>
      <sz val="11"/>
      <name val="Calibri"/>
      <family val="2"/>
      <scheme val="minor"/>
    </font>
    <font>
      <i/>
      <sz val="11"/>
      <name val="Calibri"/>
      <family val="2"/>
      <scheme val="minor"/>
    </font>
    <font>
      <b/>
      <sz val="13"/>
      <color theme="0"/>
      <name val="Calibri"/>
      <family val="2"/>
    </font>
    <font>
      <sz val="10"/>
      <color indexed="64"/>
      <name val="Arial"/>
      <family val="2"/>
    </font>
    <font>
      <b/>
      <sz val="9"/>
      <color theme="1"/>
      <name val="Calibri"/>
      <family val="2"/>
      <scheme val="minor"/>
    </font>
    <font>
      <sz val="11"/>
      <name val="Calibri"/>
      <family val="2"/>
    </font>
    <font>
      <b/>
      <sz val="11"/>
      <name val="Calibri"/>
      <family val="2"/>
    </font>
    <font>
      <sz val="11"/>
      <color rgb="FF006100"/>
      <name val="Calibri"/>
      <family val="2"/>
      <scheme val="minor"/>
    </font>
    <font>
      <b/>
      <sz val="13"/>
      <color rgb="FFFFFFFF"/>
      <name val="Calibri"/>
      <family val="2"/>
    </font>
    <font>
      <b/>
      <sz val="11"/>
      <color rgb="FF000000"/>
      <name val="Calibri"/>
      <family val="2"/>
    </font>
    <font>
      <sz val="8"/>
      <name val="Calibri"/>
      <family val="2"/>
      <scheme val="minor"/>
    </font>
    <font>
      <b/>
      <sz val="11"/>
      <color rgb="FFFFFFFF"/>
      <name val="Calibri"/>
      <family val="2"/>
    </font>
    <font>
      <i/>
      <sz val="11"/>
      <color rgb="FF000000"/>
      <name val="Calibri"/>
      <family val="2"/>
      <scheme val="minor"/>
    </font>
    <font>
      <sz val="10"/>
      <color rgb="FF000000"/>
      <name val="Tahoma"/>
      <family val="2"/>
    </font>
    <font>
      <b/>
      <sz val="11"/>
      <color rgb="FFFF0000"/>
      <name val="Calibri"/>
      <family val="2"/>
      <scheme val="minor"/>
    </font>
    <font>
      <b/>
      <sz val="12"/>
      <color theme="0"/>
      <name val="Calibri"/>
      <family val="2"/>
      <scheme val="minor"/>
    </font>
    <font>
      <sz val="11"/>
      <color rgb="FFFF0000"/>
      <name val="Calibri"/>
      <family val="2"/>
      <scheme val="minor"/>
    </font>
    <font>
      <sz val="10"/>
      <name val="Arial"/>
      <family val="2"/>
    </font>
    <font>
      <i/>
      <sz val="10"/>
      <color theme="1"/>
      <name val="Calibri"/>
      <family val="2"/>
    </font>
    <font>
      <b/>
      <sz val="11"/>
      <color rgb="FF000000"/>
      <name val="Calibri"/>
      <family val="2"/>
      <scheme val="minor"/>
    </font>
    <font>
      <sz val="11"/>
      <color rgb="FF000000"/>
      <name val="Calibri"/>
      <family val="2"/>
      <scheme val="minor"/>
    </font>
    <font>
      <i/>
      <sz val="11"/>
      <color theme="1"/>
      <name val="Arial"/>
      <family val="2"/>
    </font>
    <font>
      <sz val="12"/>
      <color rgb="FF000000"/>
      <name val="Tableau Bold"/>
    </font>
    <font>
      <sz val="10"/>
      <color rgb="FF000000"/>
      <name val="Calibri"/>
      <family val="2"/>
    </font>
    <font>
      <b/>
      <sz val="11"/>
      <color theme="0"/>
      <name val="Calibri"/>
      <family val="2"/>
      <scheme val="minor"/>
    </font>
    <font>
      <b/>
      <sz val="13"/>
      <color rgb="FFFFFFFF"/>
      <name val="Calibri"/>
      <family val="2"/>
      <scheme val="minor"/>
    </font>
    <font>
      <b/>
      <sz val="12"/>
      <color rgb="FF000000"/>
      <name val="Calibri"/>
      <family val="2"/>
      <scheme val="minor"/>
    </font>
    <font>
      <sz val="10"/>
      <color rgb="FF000000"/>
      <name val="Calibri"/>
      <family val="2"/>
      <scheme val="minor"/>
    </font>
    <font>
      <sz val="9"/>
      <color rgb="FF333333"/>
      <name val="Calibri"/>
      <family val="2"/>
      <scheme val="minor"/>
    </font>
    <font>
      <sz val="9"/>
      <color theme="1"/>
      <name val="Arial"/>
      <family val="2"/>
    </font>
    <font>
      <b/>
      <sz val="13"/>
      <name val="Calibri"/>
      <family val="2"/>
      <scheme val="minor"/>
    </font>
    <font>
      <sz val="11"/>
      <color rgb="FF333333"/>
      <name val="Calibri"/>
      <family val="2"/>
      <scheme val="minor"/>
    </font>
    <font>
      <b/>
      <sz val="14"/>
      <color theme="0"/>
      <name val="Calibri"/>
      <family val="2"/>
      <scheme val="minor"/>
    </font>
    <font>
      <sz val="10"/>
      <color indexed="8"/>
      <name val="Arial"/>
      <family val="2"/>
    </font>
    <font>
      <i/>
      <sz val="9"/>
      <color rgb="FF333333"/>
      <name val="Arial"/>
      <family val="2"/>
    </font>
    <font>
      <i/>
      <sz val="11"/>
      <color theme="5"/>
      <name val="Calibri"/>
      <family val="2"/>
      <scheme val="minor"/>
    </font>
    <font>
      <i/>
      <sz val="11"/>
      <color rgb="FF000000"/>
      <name val="Calibri"/>
      <family val="2"/>
    </font>
    <font>
      <b/>
      <sz val="11"/>
      <color theme="0"/>
      <name val="Calibri"/>
      <family val="2"/>
    </font>
  </fonts>
  <fills count="20">
    <fill>
      <patternFill patternType="none"/>
    </fill>
    <fill>
      <patternFill patternType="gray125"/>
    </fill>
    <fill>
      <patternFill patternType="solid">
        <fgColor rgb="FF326FB6"/>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4" tint="0.79998168889431442"/>
        <bgColor theme="4" tint="0.79998168889431442"/>
      </patternFill>
    </fill>
    <fill>
      <patternFill patternType="solid">
        <fgColor rgb="FFC6EFCE"/>
      </patternFill>
    </fill>
    <fill>
      <patternFill patternType="solid">
        <fgColor rgb="FFDDEBF7"/>
        <bgColor rgb="FF000000"/>
      </patternFill>
    </fill>
    <fill>
      <patternFill patternType="solid">
        <fgColor theme="9" tint="0.79998168889431442"/>
        <bgColor rgb="FF000000"/>
      </patternFill>
    </fill>
    <fill>
      <patternFill patternType="solid">
        <fgColor theme="4" tint="0.79998168889431442"/>
        <bgColor rgb="FF000000"/>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theme="2"/>
        <bgColor indexed="64"/>
      </patternFill>
    </fill>
    <fill>
      <patternFill patternType="solid">
        <fgColor theme="4" tint="-0.249977111117893"/>
        <bgColor rgb="FF000000"/>
      </patternFill>
    </fill>
    <fill>
      <patternFill patternType="solid">
        <fgColor rgb="FFE2EFDA"/>
        <bgColor indexed="64"/>
      </patternFill>
    </fill>
    <fill>
      <patternFill patternType="solid">
        <fgColor theme="0"/>
        <bgColor theme="4" tint="0.79998168889431442"/>
      </patternFill>
    </fill>
    <fill>
      <patternFill patternType="solid">
        <fgColor theme="8" tint="0.59999389629810485"/>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999999"/>
      </left>
      <right/>
      <top/>
      <bottom style="thin">
        <color rgb="FF999999"/>
      </bottom>
      <diagonal/>
    </border>
    <border>
      <left/>
      <right/>
      <top/>
      <bottom style="thin">
        <color rgb="FF99999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theme="4" tint="0.39997558519241921"/>
      </top>
      <bottom/>
      <diagonal/>
    </border>
    <border>
      <left style="thin">
        <color rgb="FFD3D3D3"/>
      </left>
      <right style="thin">
        <color rgb="FFD3D3D3"/>
      </right>
      <top style="thin">
        <color rgb="FFD3D3D3"/>
      </top>
      <bottom style="thin">
        <color rgb="FFD3D3D3"/>
      </bottom>
      <diagonal/>
    </border>
    <border>
      <left/>
      <right/>
      <top/>
      <bottom style="thin">
        <color theme="4" tint="0.39997558519241921"/>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1">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0" fontId="14" fillId="0" borderId="0"/>
    <xf numFmtId="44" fontId="3" fillId="0" borderId="0" applyFont="0" applyFill="0" applyBorder="0" applyAlignment="0" applyProtection="0"/>
    <xf numFmtId="0" fontId="18" fillId="9" borderId="0" applyNumberFormat="0" applyBorder="0" applyAlignment="0" applyProtection="0"/>
    <xf numFmtId="0" fontId="28" fillId="0" borderId="0"/>
    <xf numFmtId="0" fontId="31" fillId="0" borderId="0"/>
    <xf numFmtId="0" fontId="44" fillId="0" borderId="0">
      <alignment vertical="top"/>
    </xf>
  </cellStyleXfs>
  <cellXfs count="506">
    <xf numFmtId="0" fontId="0" fillId="0" borderId="0" xfId="0"/>
    <xf numFmtId="0" fontId="2" fillId="0" borderId="0" xfId="0" applyFont="1" applyAlignment="1">
      <alignment vertical="center"/>
    </xf>
    <xf numFmtId="0" fontId="2" fillId="0" borderId="0" xfId="0" quotePrefix="1" applyFont="1" applyAlignment="1">
      <alignment horizontal="left"/>
    </xf>
    <xf numFmtId="0" fontId="0" fillId="0" borderId="0" xfId="0"/>
    <xf numFmtId="0" fontId="1" fillId="0" borderId="0" xfId="0" quotePrefix="1" applyFont="1" applyAlignment="1">
      <alignment horizontal="center"/>
    </xf>
    <xf numFmtId="0" fontId="5" fillId="0" borderId="0" xfId="0" quotePrefix="1" applyFont="1" applyAlignment="1">
      <alignment horizontal="left"/>
    </xf>
    <xf numFmtId="0" fontId="5" fillId="0" borderId="0" xfId="0" applyFont="1"/>
    <xf numFmtId="0" fontId="5" fillId="0" borderId="0" xfId="0" quotePrefix="1" applyFont="1" applyAlignment="1">
      <alignment horizontal="left" vertical="top"/>
    </xf>
    <xf numFmtId="0" fontId="5" fillId="0" borderId="0" xfId="0" applyFont="1" applyAlignment="1">
      <alignment vertical="center"/>
    </xf>
    <xf numFmtId="0" fontId="5" fillId="0" borderId="0" xfId="0" applyFont="1" applyAlignment="1">
      <alignment horizontal="left" vertical="top"/>
    </xf>
    <xf numFmtId="3" fontId="4" fillId="6" borderId="11" xfId="0" applyNumberFormat="1" applyFont="1" applyFill="1" applyBorder="1"/>
    <xf numFmtId="164" fontId="4" fillId="6" borderId="11" xfId="1" applyNumberFormat="1" applyFont="1" applyFill="1" applyBorder="1" applyAlignment="1"/>
    <xf numFmtId="0" fontId="9" fillId="0" borderId="0" xfId="0" applyFont="1"/>
    <xf numFmtId="0" fontId="6" fillId="0" borderId="0" xfId="4" applyAlignment="1">
      <alignment vertical="center"/>
    </xf>
    <xf numFmtId="0" fontId="0" fillId="0" borderId="11" xfId="0" applyBorder="1"/>
    <xf numFmtId="9" fontId="0" fillId="0" borderId="11" xfId="3" applyFont="1" applyBorder="1"/>
    <xf numFmtId="0" fontId="4" fillId="6" borderId="11" xfId="0" applyFont="1" applyFill="1" applyBorder="1"/>
    <xf numFmtId="0" fontId="4" fillId="3" borderId="11" xfId="0" applyFont="1" applyFill="1" applyBorder="1" applyAlignment="1">
      <alignment horizontal="right"/>
    </xf>
    <xf numFmtId="0" fontId="4" fillId="3" borderId="1" xfId="0" applyFont="1" applyFill="1" applyBorder="1" applyAlignment="1">
      <alignment horizontal="center"/>
    </xf>
    <xf numFmtId="0" fontId="4" fillId="3" borderId="3" xfId="0" applyFont="1" applyFill="1" applyBorder="1" applyAlignment="1">
      <alignment horizontal="center"/>
    </xf>
    <xf numFmtId="41" fontId="0" fillId="0" borderId="11" xfId="2" applyFont="1" applyBorder="1"/>
    <xf numFmtId="41" fontId="4" fillId="6" borderId="11" xfId="2" applyFont="1" applyFill="1" applyBorder="1"/>
    <xf numFmtId="41" fontId="4" fillId="6" borderId="11" xfId="2" applyFont="1" applyFill="1" applyBorder="1" applyAlignment="1">
      <alignment horizontal="right"/>
    </xf>
    <xf numFmtId="0" fontId="4" fillId="3" borderId="11" xfId="0" applyFont="1" applyFill="1" applyBorder="1"/>
    <xf numFmtId="0" fontId="0" fillId="0" borderId="11" xfId="0" applyBorder="1" applyAlignment="1">
      <alignment horizontal="left"/>
    </xf>
    <xf numFmtId="0" fontId="4" fillId="7" borderId="11" xfId="0" applyFont="1" applyFill="1" applyBorder="1" applyAlignment="1">
      <alignment horizontal="left"/>
    </xf>
    <xf numFmtId="164" fontId="4" fillId="6" borderId="11" xfId="0" applyNumberFormat="1" applyFont="1" applyFill="1" applyBorder="1"/>
    <xf numFmtId="0" fontId="0" fillId="0" borderId="0" xfId="0"/>
    <xf numFmtId="0" fontId="1" fillId="0" borderId="0" xfId="0" quotePrefix="1" applyFont="1" applyAlignment="1">
      <alignment horizontal="left" vertical="top"/>
    </xf>
    <xf numFmtId="0" fontId="0" fillId="0" borderId="0" xfId="0"/>
    <xf numFmtId="0" fontId="1" fillId="0" borderId="0" xfId="0" quotePrefix="1" applyFont="1" applyAlignment="1">
      <alignment horizontal="left" vertical="top"/>
    </xf>
    <xf numFmtId="164" fontId="4" fillId="6" borderId="11" xfId="1" applyNumberFormat="1" applyFont="1" applyFill="1" applyBorder="1"/>
    <xf numFmtId="9" fontId="4" fillId="6" borderId="11" xfId="3" applyFont="1" applyFill="1" applyBorder="1"/>
    <xf numFmtId="3" fontId="4" fillId="6" borderId="11" xfId="0" applyNumberFormat="1" applyFont="1" applyFill="1" applyBorder="1" applyAlignment="1">
      <alignment horizontal="right"/>
    </xf>
    <xf numFmtId="164" fontId="0" fillId="5" borderId="11" xfId="1" applyNumberFormat="1" applyFont="1" applyFill="1" applyBorder="1" applyAlignment="1">
      <alignment horizontal="right"/>
    </xf>
    <xf numFmtId="0" fontId="0" fillId="0" borderId="0" xfId="0"/>
    <xf numFmtId="0" fontId="1" fillId="0" borderId="0" xfId="0" quotePrefix="1" applyFont="1" applyAlignment="1">
      <alignment horizontal="left" vertical="top"/>
    </xf>
    <xf numFmtId="0" fontId="11" fillId="0" borderId="0" xfId="0" applyFont="1"/>
    <xf numFmtId="0" fontId="0" fillId="0" borderId="11" xfId="0" applyBorder="1" applyAlignment="1">
      <alignment horizontal="right"/>
    </xf>
    <xf numFmtId="9" fontId="4" fillId="6" borderId="11" xfId="2" applyNumberFormat="1" applyFont="1" applyFill="1" applyBorder="1"/>
    <xf numFmtId="0" fontId="0" fillId="5" borderId="11" xfId="0" applyFill="1" applyBorder="1"/>
    <xf numFmtId="41" fontId="0" fillId="0" borderId="11" xfId="2" applyFont="1" applyFill="1" applyBorder="1"/>
    <xf numFmtId="165" fontId="10" fillId="5" borderId="11" xfId="0" applyNumberFormat="1" applyFont="1" applyFill="1" applyBorder="1" applyAlignment="1">
      <alignment horizontal="right" vertical="top" wrapText="1" readingOrder="1"/>
    </xf>
    <xf numFmtId="164" fontId="4" fillId="6" borderId="11" xfId="0" applyNumberFormat="1" applyFont="1" applyFill="1" applyBorder="1" applyAlignment="1">
      <alignment horizontal="right"/>
    </xf>
    <xf numFmtId="164" fontId="4" fillId="6" borderId="11" xfId="1" applyNumberFormat="1" applyFont="1" applyFill="1" applyBorder="1" applyAlignment="1">
      <alignment horizontal="right"/>
    </xf>
    <xf numFmtId="0" fontId="14" fillId="0" borderId="0" xfId="5"/>
    <xf numFmtId="3" fontId="0" fillId="0" borderId="11" xfId="0" applyNumberFormat="1" applyBorder="1"/>
    <xf numFmtId="41" fontId="4" fillId="6" borderId="11" xfId="0" applyNumberFormat="1" applyFont="1" applyFill="1" applyBorder="1"/>
    <xf numFmtId="0" fontId="4" fillId="6" borderId="11" xfId="0" applyFont="1" applyFill="1" applyBorder="1" applyAlignment="1">
      <alignment horizontal="right"/>
    </xf>
    <xf numFmtId="0" fontId="0" fillId="0" borderId="0" xfId="0" applyAlignment="1">
      <alignment horizontal="right"/>
    </xf>
    <xf numFmtId="41" fontId="0" fillId="5" borderId="3" xfId="2" applyFont="1" applyFill="1" applyBorder="1"/>
    <xf numFmtId="41" fontId="0" fillId="5" borderId="11" xfId="2" applyFont="1" applyFill="1" applyBorder="1"/>
    <xf numFmtId="0" fontId="4" fillId="8" borderId="11" xfId="0" applyFont="1" applyFill="1" applyBorder="1"/>
    <xf numFmtId="164" fontId="4" fillId="7" borderId="11" xfId="1" applyNumberFormat="1" applyFont="1" applyFill="1" applyBorder="1"/>
    <xf numFmtId="164" fontId="15" fillId="0" borderId="0" xfId="1" applyNumberFormat="1" applyFont="1" applyFill="1" applyBorder="1"/>
    <xf numFmtId="164" fontId="2" fillId="0" borderId="0" xfId="0" applyNumberFormat="1" applyFont="1" applyAlignment="1">
      <alignment vertical="center"/>
    </xf>
    <xf numFmtId="164" fontId="11" fillId="0" borderId="11" xfId="0" applyNumberFormat="1" applyFont="1" applyBorder="1"/>
    <xf numFmtId="9" fontId="0" fillId="0" borderId="11" xfId="0" applyNumberFormat="1" applyBorder="1"/>
    <xf numFmtId="164" fontId="4" fillId="7" borderId="11" xfId="0" applyNumberFormat="1" applyFont="1" applyFill="1" applyBorder="1" applyAlignment="1">
      <alignment horizontal="right"/>
    </xf>
    <xf numFmtId="9" fontId="4" fillId="6" borderId="11" xfId="0" applyNumberFormat="1" applyFont="1" applyFill="1" applyBorder="1" applyAlignment="1">
      <alignment horizontal="right"/>
    </xf>
    <xf numFmtId="0" fontId="16" fillId="0" borderId="11" xfId="0" applyFont="1" applyBorder="1" applyAlignment="1">
      <alignment horizontal="left" vertical="top" wrapText="1" readingOrder="1"/>
    </xf>
    <xf numFmtId="41" fontId="11" fillId="0" borderId="11" xfId="2" applyFont="1" applyBorder="1"/>
    <xf numFmtId="0" fontId="7" fillId="6" borderId="11" xfId="0" applyFont="1" applyFill="1" applyBorder="1"/>
    <xf numFmtId="3" fontId="7" fillId="6" borderId="11" xfId="0" applyNumberFormat="1" applyFont="1" applyFill="1" applyBorder="1" applyAlignment="1">
      <alignment horizontal="right"/>
    </xf>
    <xf numFmtId="164" fontId="7" fillId="7" borderId="11" xfId="0" applyNumberFormat="1" applyFont="1" applyFill="1" applyBorder="1"/>
    <xf numFmtId="0" fontId="7" fillId="3" borderId="11" xfId="0" applyFont="1" applyFill="1" applyBorder="1"/>
    <xf numFmtId="0" fontId="16" fillId="0" borderId="11" xfId="0" applyFont="1" applyBorder="1" applyAlignment="1">
      <alignment vertical="top" wrapText="1" readingOrder="1"/>
    </xf>
    <xf numFmtId="164" fontId="11" fillId="5" borderId="11" xfId="1" applyNumberFormat="1" applyFont="1" applyFill="1" applyBorder="1"/>
    <xf numFmtId="0" fontId="17" fillId="6" borderId="11" xfId="0" applyFont="1" applyFill="1" applyBorder="1" applyAlignment="1">
      <alignment vertical="top" wrapText="1" readingOrder="1"/>
    </xf>
    <xf numFmtId="165" fontId="16" fillId="0" borderId="11" xfId="0" applyNumberFormat="1" applyFont="1" applyBorder="1" applyAlignment="1">
      <alignment horizontal="right" vertical="top" wrapText="1" readingOrder="1"/>
    </xf>
    <xf numFmtId="164" fontId="16" fillId="0" borderId="11" xfId="0" applyNumberFormat="1" applyFont="1" applyBorder="1" applyAlignment="1">
      <alignment horizontal="right"/>
    </xf>
    <xf numFmtId="0" fontId="7" fillId="3" borderId="11" xfId="0" applyFont="1" applyFill="1" applyBorder="1" applyAlignment="1">
      <alignment horizontal="center"/>
    </xf>
    <xf numFmtId="0" fontId="4" fillId="3" borderId="11" xfId="0" applyFont="1" applyFill="1" applyBorder="1" applyAlignment="1">
      <alignment horizontal="center"/>
    </xf>
    <xf numFmtId="0" fontId="0" fillId="0" borderId="0" xfId="0" applyAlignment="1"/>
    <xf numFmtId="3" fontId="4" fillId="3" borderId="3" xfId="0" applyNumberFormat="1" applyFont="1" applyFill="1" applyBorder="1" applyAlignment="1">
      <alignment horizontal="center"/>
    </xf>
    <xf numFmtId="9" fontId="4" fillId="3" borderId="11" xfId="3" applyFont="1" applyFill="1" applyBorder="1" applyAlignment="1">
      <alignment horizontal="center"/>
    </xf>
    <xf numFmtId="0" fontId="7" fillId="3" borderId="11" xfId="0" applyFont="1" applyFill="1" applyBorder="1" applyAlignment="1">
      <alignment horizontal="right"/>
    </xf>
    <xf numFmtId="0" fontId="10" fillId="0" borderId="11" xfId="0" applyFont="1" applyBorder="1" applyAlignment="1">
      <alignment vertical="top" wrapText="1" readingOrder="1"/>
    </xf>
    <xf numFmtId="165" fontId="10" fillId="0" borderId="11" xfId="0" applyNumberFormat="1" applyFont="1" applyBorder="1" applyAlignment="1">
      <alignment vertical="top" wrapText="1" readingOrder="1"/>
    </xf>
    <xf numFmtId="164" fontId="0" fillId="0" borderId="11" xfId="1" applyNumberFormat="1" applyFont="1" applyBorder="1"/>
    <xf numFmtId="0" fontId="7" fillId="6" borderId="11" xfId="7" applyFont="1" applyFill="1" applyBorder="1"/>
    <xf numFmtId="0" fontId="10" fillId="0" borderId="11" xfId="0" applyFont="1" applyBorder="1" applyAlignment="1">
      <alignment vertical="center"/>
    </xf>
    <xf numFmtId="9" fontId="20" fillId="0" borderId="0" xfId="0" applyNumberFormat="1" applyFont="1" applyAlignment="1">
      <alignment horizontal="right" vertical="center"/>
    </xf>
    <xf numFmtId="164" fontId="0" fillId="0" borderId="11" xfId="1" applyNumberFormat="1" applyFont="1" applyBorder="1" applyAlignment="1">
      <alignment horizontal="right"/>
    </xf>
    <xf numFmtId="0" fontId="8" fillId="0" borderId="0" xfId="0" applyFont="1"/>
    <xf numFmtId="0" fontId="6" fillId="0" borderId="0" xfId="4"/>
    <xf numFmtId="164" fontId="15" fillId="0" borderId="13" xfId="1" applyNumberFormat="1" applyFont="1" applyBorder="1"/>
    <xf numFmtId="164" fontId="15" fillId="0" borderId="14" xfId="1" applyNumberFormat="1" applyFont="1" applyBorder="1"/>
    <xf numFmtId="0" fontId="4" fillId="0" borderId="11" xfId="0" applyFont="1" applyBorder="1" applyAlignment="1">
      <alignment horizontal="center"/>
    </xf>
    <xf numFmtId="166" fontId="0" fillId="0" borderId="11" xfId="6" applyNumberFormat="1" applyFont="1" applyBorder="1" applyAlignment="1">
      <alignment horizontal="center"/>
    </xf>
    <xf numFmtId="0" fontId="4" fillId="0" borderId="11" xfId="0" applyFont="1" applyBorder="1"/>
    <xf numFmtId="166" fontId="0" fillId="0" borderId="0" xfId="6" applyNumberFormat="1" applyFont="1" applyBorder="1" applyAlignment="1">
      <alignment horizontal="center"/>
    </xf>
    <xf numFmtId="0" fontId="0" fillId="0" borderId="0" xfId="0" applyBorder="1"/>
    <xf numFmtId="0" fontId="8" fillId="0" borderId="0" xfId="0" applyFont="1" applyBorder="1" applyAlignment="1">
      <alignment horizontal="center" wrapText="1"/>
    </xf>
    <xf numFmtId="0" fontId="4" fillId="8" borderId="11" xfId="0" applyFont="1" applyFill="1" applyBorder="1" applyAlignment="1">
      <alignment horizontal="center"/>
    </xf>
    <xf numFmtId="166" fontId="0" fillId="0" borderId="11" xfId="6" applyNumberFormat="1" applyFont="1" applyBorder="1"/>
    <xf numFmtId="0" fontId="3" fillId="5" borderId="0" xfId="0" applyFont="1" applyFill="1"/>
    <xf numFmtId="0" fontId="17" fillId="10" borderId="11" xfId="0" applyFont="1" applyFill="1" applyBorder="1" applyAlignment="1">
      <alignment wrapText="1"/>
    </xf>
    <xf numFmtId="9" fontId="10" fillId="0" borderId="11" xfId="3" applyFont="1" applyFill="1" applyBorder="1"/>
    <xf numFmtId="0" fontId="17" fillId="11" borderId="11" xfId="0" applyFont="1" applyFill="1" applyBorder="1"/>
    <xf numFmtId="9" fontId="20" fillId="6" borderId="11" xfId="0" applyNumberFormat="1" applyFont="1" applyFill="1" applyBorder="1"/>
    <xf numFmtId="41" fontId="0" fillId="0" borderId="11" xfId="2" applyFont="1" applyBorder="1" applyAlignment="1">
      <alignment horizontal="right"/>
    </xf>
    <xf numFmtId="0" fontId="17" fillId="12" borderId="11" xfId="0" applyFont="1" applyFill="1" applyBorder="1" applyAlignment="1">
      <alignment wrapText="1"/>
    </xf>
    <xf numFmtId="9" fontId="10" fillId="0" borderId="11" xfId="3" applyFont="1" applyBorder="1"/>
    <xf numFmtId="9" fontId="3" fillId="0" borderId="11" xfId="3" applyFont="1" applyBorder="1"/>
    <xf numFmtId="0" fontId="17" fillId="6" borderId="11" xfId="0" applyFont="1" applyFill="1" applyBorder="1"/>
    <xf numFmtId="9" fontId="20" fillId="6" borderId="11" xfId="3" applyFont="1" applyFill="1" applyBorder="1"/>
    <xf numFmtId="0" fontId="4" fillId="0" borderId="4" xfId="0" applyFont="1" applyBorder="1"/>
    <xf numFmtId="0" fontId="4" fillId="0" borderId="17" xfId="0" applyFont="1" applyBorder="1"/>
    <xf numFmtId="9" fontId="3" fillId="7" borderId="17" xfId="3" applyFont="1" applyFill="1" applyBorder="1"/>
    <xf numFmtId="9" fontId="3" fillId="7" borderId="11" xfId="3" applyFont="1" applyFill="1" applyBorder="1"/>
    <xf numFmtId="3" fontId="0" fillId="0" borderId="0" xfId="0" applyNumberFormat="1"/>
    <xf numFmtId="0" fontId="4" fillId="0" borderId="20" xfId="0" applyFont="1" applyBorder="1"/>
    <xf numFmtId="0" fontId="4" fillId="0" borderId="0" xfId="0" applyFont="1"/>
    <xf numFmtId="0" fontId="0" fillId="5" borderId="0" xfId="0" applyFill="1"/>
    <xf numFmtId="0" fontId="6" fillId="0" borderId="0" xfId="4" applyFill="1" applyBorder="1" applyAlignment="1">
      <alignment vertical="center"/>
    </xf>
    <xf numFmtId="0" fontId="25" fillId="0" borderId="0" xfId="0" applyFont="1"/>
    <xf numFmtId="0" fontId="0" fillId="3" borderId="11" xfId="0" applyFill="1" applyBorder="1"/>
    <xf numFmtId="3" fontId="4" fillId="0" borderId="11" xfId="0" applyNumberFormat="1" applyFont="1" applyBorder="1"/>
    <xf numFmtId="0" fontId="8" fillId="0" borderId="0" xfId="0" applyFont="1" applyAlignment="1">
      <alignment vertical="center" wrapText="1"/>
    </xf>
    <xf numFmtId="0" fontId="0" fillId="0" borderId="0" xfId="0"/>
    <xf numFmtId="0" fontId="0" fillId="0" borderId="0" xfId="0"/>
    <xf numFmtId="0" fontId="1" fillId="0" borderId="0" xfId="0" quotePrefix="1" applyFont="1" applyAlignment="1">
      <alignment horizontal="left" vertical="top"/>
    </xf>
    <xf numFmtId="3" fontId="2" fillId="0" borderId="0" xfId="0" applyNumberFormat="1" applyFont="1" applyAlignment="1">
      <alignment vertical="center"/>
    </xf>
    <xf numFmtId="0" fontId="0" fillId="0" borderId="0" xfId="0"/>
    <xf numFmtId="0" fontId="1" fillId="0" borderId="0" xfId="0" quotePrefix="1" applyFont="1" applyAlignment="1">
      <alignment horizontal="left" vertical="top"/>
    </xf>
    <xf numFmtId="9" fontId="16" fillId="0" borderId="11" xfId="1" applyNumberFormat="1" applyFont="1" applyFill="1" applyBorder="1" applyAlignment="1">
      <alignment horizontal="right" wrapText="1"/>
    </xf>
    <xf numFmtId="9" fontId="17" fillId="6" borderId="11" xfId="0" applyNumberFormat="1" applyFont="1" applyFill="1" applyBorder="1"/>
    <xf numFmtId="16" fontId="4" fillId="3" borderId="11" xfId="0" applyNumberFormat="1" applyFont="1" applyFill="1" applyBorder="1"/>
    <xf numFmtId="164" fontId="0" fillId="5" borderId="0" xfId="1" applyNumberFormat="1" applyFont="1" applyFill="1"/>
    <xf numFmtId="164" fontId="4" fillId="3" borderId="11" xfId="1" applyNumberFormat="1" applyFont="1" applyFill="1" applyBorder="1" applyAlignment="1">
      <alignment horizontal="right"/>
    </xf>
    <xf numFmtId="0" fontId="0" fillId="0" borderId="11" xfId="0" applyBorder="1" applyAlignment="1">
      <alignment wrapText="1"/>
    </xf>
    <xf numFmtId="164" fontId="4" fillId="0" borderId="11" xfId="1" applyNumberFormat="1" applyFont="1" applyBorder="1" applyAlignment="1">
      <alignment horizontal="right"/>
    </xf>
    <xf numFmtId="0" fontId="4" fillId="5" borderId="0" xfId="0" applyFont="1" applyFill="1"/>
    <xf numFmtId="41" fontId="10" fillId="0" borderId="11" xfId="2" applyFont="1" applyBorder="1" applyAlignment="1">
      <alignment horizontal="right" vertical="center"/>
    </xf>
    <xf numFmtId="164" fontId="0" fillId="0" borderId="11" xfId="0" applyNumberFormat="1" applyBorder="1"/>
    <xf numFmtId="0" fontId="11" fillId="0" borderId="11" xfId="0" applyFont="1" applyBorder="1" applyAlignment="1">
      <alignment horizontal="left"/>
    </xf>
    <xf numFmtId="164" fontId="4" fillId="7" borderId="11" xfId="0" applyNumberFormat="1" applyFont="1" applyFill="1" applyBorder="1"/>
    <xf numFmtId="0" fontId="27" fillId="0" borderId="0" xfId="0" applyFont="1"/>
    <xf numFmtId="41" fontId="4" fillId="7" borderId="11" xfId="2" applyFont="1" applyFill="1" applyBorder="1"/>
    <xf numFmtId="0" fontId="30" fillId="5" borderId="11" xfId="0" applyFont="1" applyFill="1" applyBorder="1" applyAlignment="1">
      <alignment vertical="center"/>
    </xf>
    <xf numFmtId="10" fontId="0" fillId="0" borderId="11" xfId="3" applyNumberFormat="1" applyFont="1" applyBorder="1"/>
    <xf numFmtId="10" fontId="31" fillId="5" borderId="11" xfId="0" applyNumberFormat="1" applyFont="1" applyFill="1" applyBorder="1" applyAlignment="1">
      <alignment horizontal="right" vertical="center"/>
    </xf>
    <xf numFmtId="10" fontId="0" fillId="5" borderId="0" xfId="3" applyNumberFormat="1" applyFont="1" applyFill="1" applyBorder="1"/>
    <xf numFmtId="10" fontId="31" fillId="5" borderId="0" xfId="0" applyNumberFormat="1" applyFont="1" applyFill="1" applyAlignment="1">
      <alignment horizontal="right" vertical="center"/>
    </xf>
    <xf numFmtId="168" fontId="4" fillId="0" borderId="0" xfId="0" applyNumberFormat="1" applyFont="1" applyAlignment="1">
      <alignment horizontal="right"/>
    </xf>
    <xf numFmtId="41" fontId="0" fillId="0" borderId="11" xfId="2" applyFont="1" applyFill="1" applyBorder="1" applyAlignment="1">
      <alignment horizontal="right"/>
    </xf>
    <xf numFmtId="168" fontId="7" fillId="6" borderId="11" xfId="0" applyNumberFormat="1" applyFont="1" applyFill="1" applyBorder="1"/>
    <xf numFmtId="169" fontId="0" fillId="0" borderId="11" xfId="0" applyNumberFormat="1" applyBorder="1"/>
    <xf numFmtId="164" fontId="0" fillId="0" borderId="0" xfId="0" applyNumberFormat="1"/>
    <xf numFmtId="0" fontId="32" fillId="0" borderId="0" xfId="0" applyFont="1"/>
    <xf numFmtId="0" fontId="0" fillId="0" borderId="0" xfId="0" applyAlignment="1">
      <alignment horizontal="left"/>
    </xf>
    <xf numFmtId="0" fontId="29" fillId="0" borderId="0" xfId="0" applyFont="1" applyBorder="1" applyAlignment="1">
      <alignment horizontal="left" vertical="center"/>
    </xf>
    <xf numFmtId="41" fontId="24" fillId="0" borderId="11" xfId="0" applyNumberFormat="1" applyFont="1" applyBorder="1" applyAlignment="1">
      <alignment wrapText="1"/>
    </xf>
    <xf numFmtId="0" fontId="33" fillId="0" borderId="0" xfId="0" quotePrefix="1" applyFont="1" applyAlignment="1">
      <alignment horizontal="center"/>
    </xf>
    <xf numFmtId="167" fontId="33" fillId="0" borderId="0" xfId="0" applyNumberFormat="1" applyFont="1" applyAlignment="1">
      <alignment vertical="center"/>
    </xf>
    <xf numFmtId="0" fontId="0" fillId="0" borderId="0" xfId="0"/>
    <xf numFmtId="0" fontId="1" fillId="0" borderId="0" xfId="0" quotePrefix="1" applyFont="1" applyAlignment="1">
      <alignment horizontal="left" vertical="top"/>
    </xf>
    <xf numFmtId="0" fontId="0" fillId="0" borderId="0" xfId="0"/>
    <xf numFmtId="0" fontId="2" fillId="0" borderId="0" xfId="0" quotePrefix="1" applyFont="1" applyAlignment="1">
      <alignment vertical="center"/>
    </xf>
    <xf numFmtId="0" fontId="0" fillId="0" borderId="0" xfId="0"/>
    <xf numFmtId="0" fontId="34" fillId="0" borderId="21" xfId="0" applyFont="1" applyBorder="1" applyAlignment="1">
      <alignment vertical="top" wrapText="1" readingOrder="1"/>
    </xf>
    <xf numFmtId="165" fontId="34" fillId="0" borderId="21" xfId="0" applyNumberFormat="1" applyFont="1" applyBorder="1" applyAlignment="1">
      <alignment vertical="top" wrapText="1" readingOrder="1"/>
    </xf>
    <xf numFmtId="165" fontId="0" fillId="0" borderId="0" xfId="0" applyNumberFormat="1"/>
    <xf numFmtId="3" fontId="4" fillId="0" borderId="0" xfId="0" applyNumberFormat="1" applyFont="1"/>
    <xf numFmtId="0" fontId="15" fillId="0" borderId="22" xfId="0" applyFont="1" applyBorder="1" applyAlignment="1">
      <alignment horizontal="left"/>
    </xf>
    <xf numFmtId="0" fontId="15" fillId="0" borderId="22" xfId="0" applyFont="1" applyBorder="1"/>
    <xf numFmtId="0" fontId="0" fillId="0" borderId="0" xfId="0" applyAlignment="1">
      <alignment horizontal="left" indent="1"/>
    </xf>
    <xf numFmtId="3" fontId="1" fillId="0" borderId="0" xfId="0" quotePrefix="1" applyNumberFormat="1" applyFont="1" applyAlignment="1">
      <alignment horizontal="left" vertical="top"/>
    </xf>
    <xf numFmtId="0" fontId="0" fillId="0" borderId="0" xfId="0"/>
    <xf numFmtId="0" fontId="4" fillId="0" borderId="0" xfId="0" applyFont="1" applyAlignment="1">
      <alignment horizontal="left" vertical="top" wrapText="1"/>
    </xf>
    <xf numFmtId="0" fontId="0" fillId="0" borderId="0" xfId="0" applyFont="1"/>
    <xf numFmtId="0" fontId="11" fillId="5" borderId="11" xfId="8" applyFont="1" applyFill="1" applyBorder="1" applyAlignment="1" applyProtection="1">
      <alignment horizontal="left" vertical="center" wrapText="1" readingOrder="1"/>
      <protection locked="0"/>
    </xf>
    <xf numFmtId="0" fontId="11" fillId="5" borderId="11" xfId="0" applyFont="1" applyFill="1" applyBorder="1" applyAlignment="1" applyProtection="1">
      <alignment horizontal="left" vertical="center" wrapText="1" readingOrder="1"/>
      <protection locked="0"/>
    </xf>
    <xf numFmtId="0" fontId="11" fillId="5" borderId="11" xfId="0" applyFont="1" applyFill="1" applyBorder="1"/>
    <xf numFmtId="1" fontId="4" fillId="6" borderId="11" xfId="0" applyNumberFormat="1" applyFont="1" applyFill="1" applyBorder="1"/>
    <xf numFmtId="0" fontId="4" fillId="3" borderId="11" xfId="0" applyFont="1" applyFill="1" applyBorder="1" applyAlignment="1">
      <alignment horizontal="center" vertical="center"/>
    </xf>
    <xf numFmtId="9" fontId="0" fillId="5" borderId="11" xfId="3" applyFont="1" applyFill="1" applyBorder="1"/>
    <xf numFmtId="9" fontId="4" fillId="6" borderId="11" xfId="0" applyNumberFormat="1" applyFont="1" applyFill="1" applyBorder="1"/>
    <xf numFmtId="0" fontId="6" fillId="0" borderId="0" xfId="4" applyFont="1" applyAlignment="1">
      <alignment vertical="center"/>
    </xf>
    <xf numFmtId="0" fontId="37" fillId="10" borderId="11" xfId="0" applyFont="1" applyFill="1" applyBorder="1"/>
    <xf numFmtId="0" fontId="37" fillId="10" borderId="11" xfId="0" applyFont="1" applyFill="1" applyBorder="1" applyAlignment="1">
      <alignment horizontal="right"/>
    </xf>
    <xf numFmtId="14" fontId="31" fillId="0" borderId="11" xfId="0" applyNumberFormat="1" applyFont="1" applyBorder="1" applyAlignment="1">
      <alignment horizontal="left"/>
    </xf>
    <xf numFmtId="0" fontId="38" fillId="0" borderId="21" xfId="0" applyFont="1" applyBorder="1" applyAlignment="1">
      <alignment vertical="top" wrapText="1" readingOrder="1"/>
    </xf>
    <xf numFmtId="165" fontId="38" fillId="0" borderId="21" xfId="0" applyNumberFormat="1" applyFont="1" applyBorder="1" applyAlignment="1">
      <alignment vertical="top" wrapText="1" readingOrder="1"/>
    </xf>
    <xf numFmtId="165" fontId="0" fillId="0" borderId="0" xfId="0" applyNumberFormat="1" applyFont="1"/>
    <xf numFmtId="3" fontId="0" fillId="0" borderId="0" xfId="0" applyNumberFormat="1" applyFont="1"/>
    <xf numFmtId="0" fontId="39" fillId="0" borderId="0" xfId="0" quotePrefix="1" applyFont="1" applyAlignment="1">
      <alignment horizontal="left"/>
    </xf>
    <xf numFmtId="0" fontId="11" fillId="0" borderId="11" xfId="0" quotePrefix="1" applyFont="1" applyBorder="1" applyAlignment="1">
      <alignment horizontal="left" vertical="top"/>
    </xf>
    <xf numFmtId="0" fontId="3" fillId="0" borderId="0" xfId="0" applyFont="1"/>
    <xf numFmtId="0" fontId="11" fillId="0" borderId="11" xfId="0" quotePrefix="1" applyFont="1" applyBorder="1" applyAlignment="1">
      <alignment horizontal="left" vertical="top"/>
    </xf>
    <xf numFmtId="0" fontId="0" fillId="0" borderId="0" xfId="0"/>
    <xf numFmtId="0" fontId="11" fillId="0" borderId="11" xfId="0" applyFont="1" applyBorder="1"/>
    <xf numFmtId="0" fontId="0" fillId="0" borderId="0" xfId="0" applyAlignment="1">
      <alignment vertical="top"/>
    </xf>
    <xf numFmtId="0" fontId="4" fillId="8" borderId="1" xfId="0" applyFont="1" applyFill="1" applyBorder="1" applyAlignment="1">
      <alignment horizontal="center"/>
    </xf>
    <xf numFmtId="0" fontId="4" fillId="8" borderId="11" xfId="0" applyFont="1" applyFill="1" applyBorder="1" applyAlignment="1">
      <alignment horizontal="center"/>
    </xf>
    <xf numFmtId="0" fontId="0" fillId="0" borderId="0" xfId="0"/>
    <xf numFmtId="0" fontId="4" fillId="0" borderId="0" xfId="0" applyFont="1" applyFill="1" applyBorder="1"/>
    <xf numFmtId="164" fontId="2" fillId="0" borderId="0" xfId="0" applyNumberFormat="1" applyFont="1" applyAlignment="1">
      <alignment horizontal="right" vertical="center"/>
    </xf>
    <xf numFmtId="0" fontId="0" fillId="0" borderId="0" xfId="0" applyFont="1" applyFill="1"/>
    <xf numFmtId="0" fontId="4" fillId="3" borderId="11" xfId="0" applyFont="1" applyFill="1" applyBorder="1" applyAlignment="1">
      <alignment horizontal="center" vertical="center" wrapText="1"/>
    </xf>
    <xf numFmtId="16" fontId="0" fillId="0" borderId="0" xfId="0" applyNumberFormat="1"/>
    <xf numFmtId="3" fontId="5" fillId="0" borderId="0" xfId="0" applyNumberFormat="1" applyFont="1"/>
    <xf numFmtId="0" fontId="0" fillId="0" borderId="0" xfId="0" applyFont="1" applyAlignment="1">
      <alignment horizontal="left"/>
    </xf>
    <xf numFmtId="0" fontId="11" fillId="0" borderId="23" xfId="0" quotePrefix="1" applyFont="1" applyBorder="1" applyAlignment="1">
      <alignment horizontal="left" vertical="top"/>
    </xf>
    <xf numFmtId="0" fontId="11" fillId="0" borderId="24" xfId="0" quotePrefix="1" applyFont="1" applyBorder="1" applyAlignment="1">
      <alignment horizontal="left" vertical="top"/>
    </xf>
    <xf numFmtId="0" fontId="11" fillId="0" borderId="24" xfId="0" applyFont="1" applyBorder="1" applyAlignment="1">
      <alignment horizontal="left"/>
    </xf>
    <xf numFmtId="0" fontId="11" fillId="0" borderId="25" xfId="0" applyFont="1" applyBorder="1" applyAlignment="1">
      <alignment horizontal="left"/>
    </xf>
    <xf numFmtId="164" fontId="9" fillId="0" borderId="0" xfId="0" applyNumberFormat="1" applyFont="1"/>
    <xf numFmtId="16" fontId="5" fillId="0" borderId="0" xfId="0" applyNumberFormat="1" applyFont="1"/>
    <xf numFmtId="41" fontId="2" fillId="0" borderId="0" xfId="0" applyNumberFormat="1" applyFont="1" applyAlignment="1">
      <alignment vertical="center"/>
    </xf>
    <xf numFmtId="9" fontId="10" fillId="0" borderId="11" xfId="0" applyNumberFormat="1" applyFont="1" applyBorder="1" applyAlignment="1">
      <alignment horizontal="right" vertical="center"/>
    </xf>
    <xf numFmtId="165" fontId="20" fillId="6" borderId="11" xfId="0" applyNumberFormat="1" applyFont="1" applyFill="1" applyBorder="1" applyAlignment="1">
      <alignment vertical="top" wrapText="1" readingOrder="1"/>
    </xf>
    <xf numFmtId="9" fontId="0" fillId="0" borderId="11" xfId="3" applyNumberFormat="1" applyFont="1" applyBorder="1"/>
    <xf numFmtId="16" fontId="3" fillId="5" borderId="0" xfId="0" applyNumberFormat="1" applyFont="1" applyFill="1"/>
    <xf numFmtId="0" fontId="4" fillId="6" borderId="5" xfId="0" applyFont="1" applyFill="1" applyBorder="1"/>
    <xf numFmtId="16" fontId="0" fillId="0" borderId="0" xfId="0" applyNumberFormat="1" applyFont="1"/>
    <xf numFmtId="9" fontId="0" fillId="0" borderId="0" xfId="0" applyNumberFormat="1"/>
    <xf numFmtId="0" fontId="0" fillId="0" borderId="0" xfId="0" applyAlignment="1">
      <alignment vertical="center"/>
    </xf>
    <xf numFmtId="1" fontId="2" fillId="0" borderId="0" xfId="0" applyNumberFormat="1" applyFont="1" applyAlignment="1">
      <alignment vertical="center"/>
    </xf>
    <xf numFmtId="0" fontId="40" fillId="0" borderId="0" xfId="0" applyFont="1" applyAlignment="1">
      <alignment vertical="center"/>
    </xf>
    <xf numFmtId="9" fontId="2" fillId="0" borderId="0" xfId="0" applyNumberFormat="1" applyFont="1" applyAlignment="1">
      <alignment vertical="center"/>
    </xf>
    <xf numFmtId="0" fontId="2" fillId="0" borderId="0" xfId="0" applyFont="1" applyAlignment="1">
      <alignment horizontal="right" vertical="center"/>
    </xf>
    <xf numFmtId="9" fontId="2" fillId="0" borderId="0" xfId="0" applyNumberFormat="1" applyFont="1" applyAlignment="1">
      <alignment horizontal="right" vertical="center"/>
    </xf>
    <xf numFmtId="9" fontId="0" fillId="0" borderId="11" xfId="3" applyFont="1" applyBorder="1" applyAlignment="1">
      <alignment horizontal="right"/>
    </xf>
    <xf numFmtId="43" fontId="2" fillId="0" borderId="0" xfId="0" applyNumberFormat="1" applyFont="1" applyAlignment="1">
      <alignment vertical="center"/>
    </xf>
    <xf numFmtId="0" fontId="0" fillId="0" borderId="0" xfId="0"/>
    <xf numFmtId="0" fontId="0" fillId="0" borderId="0" xfId="0"/>
    <xf numFmtId="0" fontId="9" fillId="0" borderId="0" xfId="0" applyFont="1" applyAlignment="1"/>
    <xf numFmtId="41" fontId="4" fillId="5" borderId="11" xfId="2" applyFont="1" applyFill="1" applyBorder="1"/>
    <xf numFmtId="0" fontId="0" fillId="0" borderId="0" xfId="0"/>
    <xf numFmtId="0" fontId="0" fillId="5" borderId="7" xfId="0" applyFill="1" applyBorder="1" applyAlignment="1">
      <alignment wrapText="1"/>
    </xf>
    <xf numFmtId="41" fontId="0" fillId="0" borderId="0" xfId="0" applyNumberFormat="1"/>
    <xf numFmtId="0" fontId="0" fillId="0" borderId="0" xfId="0" applyNumberFormat="1"/>
    <xf numFmtId="166" fontId="3" fillId="13" borderId="11" xfId="6" applyNumberFormat="1" applyFont="1" applyFill="1" applyBorder="1"/>
    <xf numFmtId="9" fontId="0" fillId="14" borderId="1" xfId="3" applyFont="1" applyFill="1" applyBorder="1"/>
    <xf numFmtId="0" fontId="9" fillId="0" borderId="0" xfId="0" applyFont="1" applyAlignment="1">
      <alignment horizontal="left" wrapText="1"/>
    </xf>
    <xf numFmtId="0" fontId="11" fillId="0" borderId="11" xfId="0" quotePrefix="1" applyFont="1" applyBorder="1" applyAlignment="1">
      <alignment horizontal="left" vertical="top"/>
    </xf>
    <xf numFmtId="0" fontId="8" fillId="4" borderId="0" xfId="0" applyFont="1" applyFill="1" applyAlignment="1">
      <alignment horizontal="center" vertical="top" wrapText="1"/>
    </xf>
    <xf numFmtId="0" fontId="4" fillId="8" borderId="11" xfId="0" applyFont="1" applyFill="1" applyBorder="1" applyAlignment="1">
      <alignment horizontal="center"/>
    </xf>
    <xf numFmtId="0" fontId="0" fillId="0" borderId="0" xfId="0"/>
    <xf numFmtId="0" fontId="0" fillId="0" borderId="0" xfId="0"/>
    <xf numFmtId="9" fontId="3" fillId="0" borderId="11" xfId="3" applyFont="1" applyBorder="1" applyAlignment="1">
      <alignment horizontal="right"/>
    </xf>
    <xf numFmtId="0" fontId="9" fillId="0" borderId="5" xfId="0" applyFont="1" applyBorder="1" applyAlignment="1"/>
    <xf numFmtId="0" fontId="0" fillId="0" borderId="0" xfId="0" applyFill="1"/>
    <xf numFmtId="0" fontId="9" fillId="0" borderId="0" xfId="0" applyFont="1" applyBorder="1" applyAlignment="1">
      <alignment horizontal="left"/>
    </xf>
    <xf numFmtId="0" fontId="38" fillId="0" borderId="0" xfId="0" applyFont="1" applyBorder="1" applyAlignment="1">
      <alignment vertical="top" wrapText="1" readingOrder="1"/>
    </xf>
    <xf numFmtId="165" fontId="38" fillId="0" borderId="0" xfId="0" applyNumberFormat="1" applyFont="1" applyBorder="1" applyAlignment="1">
      <alignment vertical="top" wrapText="1" readingOrder="1"/>
    </xf>
    <xf numFmtId="0" fontId="0" fillId="0" borderId="11" xfId="0" applyFont="1" applyBorder="1"/>
    <xf numFmtId="0" fontId="4" fillId="6" borderId="1" xfId="0" applyFont="1" applyFill="1" applyBorder="1"/>
    <xf numFmtId="0" fontId="4" fillId="6" borderId="11" xfId="0" applyFont="1" applyFill="1" applyBorder="1" applyAlignment="1">
      <alignment horizontal="left"/>
    </xf>
    <xf numFmtId="0" fontId="0" fillId="0" borderId="26" xfId="0" applyBorder="1"/>
    <xf numFmtId="0" fontId="0" fillId="0" borderId="29" xfId="0" applyBorder="1"/>
    <xf numFmtId="0" fontId="0" fillId="0" borderId="31" xfId="0" applyBorder="1"/>
    <xf numFmtId="0" fontId="0" fillId="0" borderId="33" xfId="0" applyBorder="1"/>
    <xf numFmtId="0" fontId="0" fillId="0" borderId="1" xfId="0" applyBorder="1"/>
    <xf numFmtId="0" fontId="4" fillId="8" borderId="1" xfId="0" applyFont="1" applyFill="1" applyBorder="1"/>
    <xf numFmtId="0" fontId="4" fillId="7" borderId="1" xfId="0" applyFont="1" applyFill="1" applyBorder="1" applyAlignment="1">
      <alignment horizontal="left"/>
    </xf>
    <xf numFmtId="0" fontId="4" fillId="8" borderId="29" xfId="0" applyFont="1" applyFill="1" applyBorder="1" applyAlignment="1">
      <alignment horizontal="center"/>
    </xf>
    <xf numFmtId="0" fontId="4" fillId="8" borderId="30" xfId="0" applyFont="1" applyFill="1" applyBorder="1" applyAlignment="1">
      <alignment horizontal="center"/>
    </xf>
    <xf numFmtId="166" fontId="0" fillId="0" borderId="30" xfId="6" applyNumberFormat="1" applyFont="1" applyBorder="1"/>
    <xf numFmtId="166" fontId="4" fillId="7" borderId="31" xfId="6" applyNumberFormat="1" applyFont="1" applyFill="1" applyBorder="1" applyAlignment="1">
      <alignment horizontal="left"/>
    </xf>
    <xf numFmtId="166" fontId="4" fillId="7" borderId="19" xfId="6" applyNumberFormat="1" applyFont="1" applyFill="1" applyBorder="1" applyAlignment="1">
      <alignment horizontal="left"/>
    </xf>
    <xf numFmtId="166" fontId="4" fillId="7" borderId="32" xfId="6" applyNumberFormat="1" applyFont="1" applyFill="1" applyBorder="1" applyAlignment="1">
      <alignment horizontal="left"/>
    </xf>
    <xf numFmtId="0" fontId="0" fillId="0" borderId="0" xfId="0" applyFill="1" applyAlignment="1">
      <alignment vertical="top"/>
    </xf>
    <xf numFmtId="0" fontId="0" fillId="0" borderId="0" xfId="0" applyFill="1" applyAlignment="1"/>
    <xf numFmtId="16" fontId="4" fillId="3" borderId="9" xfId="0" applyNumberFormat="1" applyFont="1" applyFill="1" applyBorder="1" applyAlignment="1">
      <alignment horizontal="center" vertical="center"/>
    </xf>
    <xf numFmtId="0" fontId="7" fillId="3" borderId="11" xfId="8" applyFont="1" applyFill="1" applyBorder="1" applyAlignment="1" applyProtection="1">
      <alignment horizontal="center" wrapText="1" readingOrder="1"/>
      <protection locked="0"/>
    </xf>
    <xf numFmtId="0" fontId="12" fillId="5" borderId="0" xfId="0" applyFont="1" applyFill="1" applyBorder="1"/>
    <xf numFmtId="3" fontId="0" fillId="0" borderId="12" xfId="0" applyNumberFormat="1" applyBorder="1"/>
    <xf numFmtId="3" fontId="0" fillId="0" borderId="0" xfId="0" applyNumberFormat="1" applyBorder="1"/>
    <xf numFmtId="0" fontId="4" fillId="6" borderId="11" xfId="0" applyFont="1" applyFill="1" applyBorder="1" applyAlignment="1">
      <alignment horizontal="center"/>
    </xf>
    <xf numFmtId="14" fontId="4" fillId="3" borderId="11" xfId="0" applyNumberFormat="1" applyFont="1" applyFill="1" applyBorder="1" applyAlignment="1">
      <alignment horizontal="center"/>
    </xf>
    <xf numFmtId="0" fontId="30" fillId="3" borderId="11" xfId="0" applyFont="1" applyFill="1" applyBorder="1" applyAlignment="1">
      <alignment horizontal="center" vertical="center"/>
    </xf>
    <xf numFmtId="0" fontId="41" fillId="3" borderId="11" xfId="0" applyFont="1" applyFill="1" applyBorder="1" applyAlignment="1">
      <alignment horizontal="center"/>
    </xf>
    <xf numFmtId="9" fontId="4" fillId="6" borderId="11" xfId="3" applyFont="1" applyFill="1" applyBorder="1" applyAlignment="1">
      <alignment horizontal="right"/>
    </xf>
    <xf numFmtId="0" fontId="6" fillId="3" borderId="11" xfId="4" applyFill="1" applyBorder="1"/>
    <xf numFmtId="0" fontId="23" fillId="0" borderId="0" xfId="0" applyFont="1" applyBorder="1" applyAlignment="1">
      <alignment horizontal="left" wrapText="1"/>
    </xf>
    <xf numFmtId="3" fontId="4" fillId="5" borderId="11" xfId="0" applyNumberFormat="1" applyFont="1" applyFill="1" applyBorder="1"/>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170" fontId="4" fillId="0" borderId="11" xfId="0" applyNumberFormat="1" applyFont="1" applyBorder="1"/>
    <xf numFmtId="170" fontId="7" fillId="6" borderId="11" xfId="0" applyNumberFormat="1" applyFont="1" applyFill="1" applyBorder="1" applyAlignment="1">
      <alignment horizontal="right"/>
    </xf>
    <xf numFmtId="9" fontId="0" fillId="14" borderId="8" xfId="3" applyFont="1" applyFill="1" applyBorder="1"/>
    <xf numFmtId="0" fontId="4" fillId="7" borderId="12" xfId="0" applyFont="1" applyFill="1" applyBorder="1" applyAlignment="1">
      <alignment horizontal="center" vertical="center"/>
    </xf>
    <xf numFmtId="0" fontId="4" fillId="7" borderId="12"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0" fillId="0" borderId="0" xfId="0"/>
    <xf numFmtId="0" fontId="4" fillId="8" borderId="37" xfId="0" applyFont="1" applyFill="1" applyBorder="1" applyAlignment="1">
      <alignment horizontal="center" vertical="center"/>
    </xf>
    <xf numFmtId="0" fontId="4" fillId="13" borderId="12" xfId="0" applyFont="1" applyFill="1" applyBorder="1" applyAlignment="1">
      <alignment horizontal="center" vertical="center"/>
    </xf>
    <xf numFmtId="0" fontId="4" fillId="0" borderId="39" xfId="0" applyFont="1" applyBorder="1"/>
    <xf numFmtId="166" fontId="3" fillId="13" borderId="17" xfId="6" applyNumberFormat="1" applyFont="1" applyFill="1" applyBorder="1"/>
    <xf numFmtId="0" fontId="0" fillId="0" borderId="11" xfId="0" applyBorder="1"/>
    <xf numFmtId="0" fontId="4" fillId="3" borderId="11" xfId="0" applyFont="1" applyFill="1" applyBorder="1" applyAlignment="1">
      <alignment horizontal="right"/>
    </xf>
    <xf numFmtId="0" fontId="0" fillId="0" borderId="11" xfId="0" applyFont="1" applyBorder="1"/>
    <xf numFmtId="0" fontId="0" fillId="0" borderId="11" xfId="0" applyBorder="1" applyAlignment="1">
      <alignment horizontal="left"/>
    </xf>
    <xf numFmtId="0" fontId="9" fillId="0" borderId="0" xfId="0" applyFont="1"/>
    <xf numFmtId="0" fontId="0" fillId="0" borderId="0" xfId="0" applyFont="1"/>
    <xf numFmtId="164" fontId="16" fillId="0" borderId="11" xfId="1" applyNumberFormat="1" applyFont="1" applyBorder="1" applyAlignment="1">
      <alignment horizontal="right" wrapText="1"/>
    </xf>
    <xf numFmtId="0" fontId="4" fillId="8" borderId="11" xfId="0" applyFont="1" applyFill="1" applyBorder="1" applyAlignment="1">
      <alignment horizontal="center"/>
    </xf>
    <xf numFmtId="0" fontId="11" fillId="0" borderId="11" xfId="0" applyFont="1" applyBorder="1" applyAlignment="1">
      <alignment horizontal="left"/>
    </xf>
    <xf numFmtId="0" fontId="4" fillId="0" borderId="15" xfId="0" applyFont="1" applyBorder="1"/>
    <xf numFmtId="9" fontId="4" fillId="13" borderId="35" xfId="3" applyFont="1" applyFill="1" applyBorder="1"/>
    <xf numFmtId="166" fontId="4" fillId="13" borderId="35" xfId="6" applyNumberFormat="1" applyFont="1" applyFill="1" applyBorder="1"/>
    <xf numFmtId="9" fontId="4" fillId="7" borderId="35" xfId="3" applyFont="1" applyFill="1" applyBorder="1"/>
    <xf numFmtId="166" fontId="4" fillId="17" borderId="36" xfId="6" applyNumberFormat="1" applyFont="1" applyFill="1" applyBorder="1"/>
    <xf numFmtId="0" fontId="4" fillId="15" borderId="11" xfId="0" applyFont="1" applyFill="1" applyBorder="1" applyAlignment="1">
      <alignment horizontal="center"/>
    </xf>
    <xf numFmtId="164" fontId="4" fillId="6" borderId="11" xfId="1" applyNumberFormat="1" applyFont="1" applyFill="1" applyBorder="1" applyAlignment="1">
      <alignment horizontal="center"/>
    </xf>
    <xf numFmtId="164" fontId="4" fillId="3" borderId="11" xfId="1" applyNumberFormat="1" applyFont="1" applyFill="1" applyBorder="1" applyAlignment="1">
      <alignment horizontal="center"/>
    </xf>
    <xf numFmtId="3" fontId="4" fillId="3" borderId="11" xfId="0" applyNumberFormat="1" applyFont="1" applyFill="1" applyBorder="1" applyAlignment="1">
      <alignment horizontal="center"/>
    </xf>
    <xf numFmtId="1" fontId="4" fillId="3" borderId="11" xfId="0" applyNumberFormat="1" applyFont="1" applyFill="1" applyBorder="1" applyAlignment="1">
      <alignment horizontal="center"/>
    </xf>
    <xf numFmtId="41" fontId="0" fillId="0" borderId="17" xfId="0" applyNumberFormat="1" applyBorder="1"/>
    <xf numFmtId="41" fontId="0" fillId="0" borderId="11" xfId="0" applyNumberFormat="1" applyBorder="1"/>
    <xf numFmtId="41" fontId="0" fillId="0" borderId="19" xfId="0" applyNumberFormat="1" applyBorder="1"/>
    <xf numFmtId="41" fontId="0" fillId="0" borderId="27" xfId="0" applyNumberFormat="1" applyBorder="1"/>
    <xf numFmtId="41" fontId="0" fillId="0" borderId="11" xfId="0" applyNumberFormat="1" applyFont="1" applyBorder="1"/>
    <xf numFmtId="41" fontId="11" fillId="5" borderId="11" xfId="2" applyNumberFormat="1" applyFont="1" applyFill="1" applyBorder="1" applyAlignment="1">
      <alignment horizontal="right"/>
    </xf>
    <xf numFmtId="41" fontId="4" fillId="6" borderId="11" xfId="2" applyNumberFormat="1" applyFont="1" applyFill="1" applyBorder="1" applyAlignment="1">
      <alignment horizontal="right"/>
    </xf>
    <xf numFmtId="41" fontId="11" fillId="0" borderId="11" xfId="0" applyNumberFormat="1" applyFont="1" applyBorder="1" applyAlignment="1"/>
    <xf numFmtId="41" fontId="11" fillId="0" borderId="11" xfId="0" applyNumberFormat="1" applyFont="1" applyBorder="1" applyAlignment="1">
      <alignment vertical="center"/>
    </xf>
    <xf numFmtId="41" fontId="11" fillId="0" borderId="11" xfId="0" applyNumberFormat="1" applyFont="1" applyBorder="1"/>
    <xf numFmtId="41" fontId="4" fillId="6" borderId="11" xfId="1" applyNumberFormat="1" applyFont="1" applyFill="1" applyBorder="1"/>
    <xf numFmtId="41" fontId="11" fillId="0" borderId="11" xfId="0" applyNumberFormat="1" applyFont="1" applyBorder="1" applyAlignment="1">
      <alignment horizontal="right" vertical="center"/>
    </xf>
    <xf numFmtId="41" fontId="11" fillId="0" borderId="11" xfId="0" applyNumberFormat="1" applyFont="1" applyBorder="1" applyAlignment="1">
      <alignment horizontal="right"/>
    </xf>
    <xf numFmtId="41" fontId="20" fillId="6" borderId="11" xfId="0" applyNumberFormat="1" applyFont="1" applyFill="1" applyBorder="1"/>
    <xf numFmtId="41" fontId="10" fillId="6" borderId="11" xfId="0" applyNumberFormat="1" applyFont="1" applyFill="1" applyBorder="1"/>
    <xf numFmtId="41" fontId="10" fillId="3" borderId="11" xfId="0" applyNumberFormat="1" applyFont="1" applyFill="1" applyBorder="1"/>
    <xf numFmtId="41" fontId="10" fillId="14" borderId="11" xfId="0" applyNumberFormat="1" applyFont="1" applyFill="1" applyBorder="1"/>
    <xf numFmtId="41" fontId="4" fillId="0" borderId="11" xfId="0" applyNumberFormat="1" applyFont="1" applyBorder="1"/>
    <xf numFmtId="41" fontId="0" fillId="18" borderId="10" xfId="0" applyNumberFormat="1" applyFont="1" applyFill="1" applyBorder="1"/>
    <xf numFmtId="41" fontId="4" fillId="7" borderId="10" xfId="0" applyNumberFormat="1" applyFont="1" applyFill="1" applyBorder="1"/>
    <xf numFmtId="41" fontId="45" fillId="0" borderId="0" xfId="0" applyNumberFormat="1" applyFont="1" applyAlignment="1">
      <alignment vertical="center"/>
    </xf>
    <xf numFmtId="0" fontId="23" fillId="0" borderId="0" xfId="0" applyFont="1" applyBorder="1" applyAlignment="1">
      <alignment horizontal="left" vertical="center" wrapText="1"/>
    </xf>
    <xf numFmtId="0" fontId="22" fillId="16" borderId="11" xfId="0" applyNumberFormat="1" applyFont="1" applyFill="1" applyBorder="1" applyAlignment="1">
      <alignment horizontal="center"/>
    </xf>
    <xf numFmtId="9" fontId="22" fillId="16" borderId="11" xfId="0" applyNumberFormat="1" applyFont="1" applyFill="1" applyBorder="1" applyAlignment="1">
      <alignment horizontal="center"/>
    </xf>
    <xf numFmtId="41" fontId="7" fillId="3" borderId="11" xfId="8" applyNumberFormat="1" applyFont="1" applyFill="1" applyBorder="1" applyAlignment="1" applyProtection="1">
      <alignment horizontal="center" wrapText="1" readingOrder="1"/>
      <protection locked="0"/>
    </xf>
    <xf numFmtId="41" fontId="7" fillId="3" borderId="11" xfId="0" applyNumberFormat="1" applyFont="1" applyFill="1" applyBorder="1" applyAlignment="1" applyProtection="1">
      <alignment horizontal="center" wrapText="1" readingOrder="1"/>
      <protection locked="0"/>
    </xf>
    <xf numFmtId="41" fontId="7" fillId="6" borderId="11" xfId="0" applyNumberFormat="1" applyFont="1" applyFill="1" applyBorder="1" applyAlignment="1" applyProtection="1">
      <alignment horizontal="center" wrapText="1" readingOrder="1"/>
      <protection locked="0"/>
    </xf>
    <xf numFmtId="41" fontId="11" fillId="5" borderId="11" xfId="8" applyNumberFormat="1" applyFont="1" applyFill="1" applyBorder="1" applyAlignment="1" applyProtection="1">
      <alignment wrapText="1" readingOrder="1"/>
      <protection locked="0"/>
    </xf>
    <xf numFmtId="41" fontId="11" fillId="5" borderId="11" xfId="0" applyNumberFormat="1" applyFont="1" applyFill="1" applyBorder="1"/>
    <xf numFmtId="41" fontId="7" fillId="6" borderId="11" xfId="0" applyNumberFormat="1" applyFont="1" applyFill="1" applyBorder="1"/>
    <xf numFmtId="41" fontId="11" fillId="5" borderId="11" xfId="0" applyNumberFormat="1" applyFont="1" applyFill="1" applyBorder="1" applyAlignment="1" applyProtection="1">
      <alignment wrapText="1" readingOrder="1"/>
      <protection locked="0"/>
    </xf>
    <xf numFmtId="41" fontId="16" fillId="5" borderId="11" xfId="0" applyNumberFormat="1" applyFont="1" applyFill="1" applyBorder="1"/>
    <xf numFmtId="41" fontId="7" fillId="5" borderId="11" xfId="8" applyNumberFormat="1" applyFont="1" applyFill="1" applyBorder="1" applyAlignment="1" applyProtection="1">
      <alignment horizontal="right" vertical="center" wrapText="1" readingOrder="1"/>
      <protection locked="0"/>
    </xf>
    <xf numFmtId="41" fontId="7" fillId="5" borderId="11" xfId="0" applyNumberFormat="1" applyFont="1" applyFill="1" applyBorder="1"/>
    <xf numFmtId="41" fontId="7" fillId="5" borderId="11" xfId="2" applyNumberFormat="1" applyFont="1" applyFill="1" applyBorder="1"/>
    <xf numFmtId="41" fontId="12" fillId="5" borderId="11" xfId="0" applyNumberFormat="1" applyFont="1" applyFill="1" applyBorder="1"/>
    <xf numFmtId="41" fontId="0" fillId="0" borderId="11" xfId="2" applyNumberFormat="1" applyFont="1" applyFill="1" applyBorder="1" applyAlignment="1">
      <alignment horizontal="right"/>
    </xf>
    <xf numFmtId="41" fontId="4" fillId="5" borderId="11" xfId="2" applyNumberFormat="1" applyFont="1" applyFill="1" applyBorder="1" applyAlignment="1">
      <alignment horizontal="right"/>
    </xf>
    <xf numFmtId="41" fontId="3" fillId="0" borderId="11" xfId="2" applyNumberFormat="1" applyFont="1" applyFill="1" applyBorder="1" applyAlignment="1">
      <alignment horizontal="right"/>
    </xf>
    <xf numFmtId="41" fontId="4" fillId="0" borderId="11" xfId="2" applyNumberFormat="1" applyFont="1" applyFill="1" applyBorder="1" applyAlignment="1">
      <alignment horizontal="right"/>
    </xf>
    <xf numFmtId="42" fontId="42" fillId="0" borderId="11" xfId="0" applyNumberFormat="1" applyFont="1" applyBorder="1" applyAlignment="1">
      <alignment vertical="center"/>
    </xf>
    <xf numFmtId="42" fontId="7" fillId="6" borderId="11" xfId="0" applyNumberFormat="1" applyFont="1" applyFill="1" applyBorder="1"/>
    <xf numFmtId="42" fontId="0" fillId="0" borderId="0" xfId="0" applyNumberFormat="1"/>
    <xf numFmtId="44" fontId="0" fillId="0" borderId="0" xfId="0" applyNumberFormat="1"/>
    <xf numFmtId="42" fontId="42" fillId="0" borderId="0" xfId="0" applyNumberFormat="1" applyFont="1" applyBorder="1" applyAlignment="1">
      <alignment vertical="center"/>
    </xf>
    <xf numFmtId="0" fontId="4" fillId="0" borderId="0" xfId="0" applyFont="1" applyBorder="1" applyAlignment="1">
      <alignment horizontal="center"/>
    </xf>
    <xf numFmtId="0" fontId="4" fillId="0" borderId="5" xfId="0" applyFont="1" applyBorder="1" applyAlignment="1">
      <alignment horizontal="center"/>
    </xf>
    <xf numFmtId="166" fontId="0" fillId="0" borderId="5" xfId="6" applyNumberFormat="1" applyFont="1" applyBorder="1" applyAlignment="1">
      <alignment horizontal="center"/>
    </xf>
    <xf numFmtId="41" fontId="9" fillId="0" borderId="0" xfId="0" applyNumberFormat="1" applyFont="1" applyAlignment="1">
      <alignment horizontal="center" wrapText="1"/>
    </xf>
    <xf numFmtId="3" fontId="0" fillId="0" borderId="1" xfId="0" applyNumberFormat="1" applyBorder="1"/>
    <xf numFmtId="166" fontId="0" fillId="0" borderId="29" xfId="6" applyNumberFormat="1" applyFont="1" applyBorder="1"/>
    <xf numFmtId="0" fontId="47" fillId="0" borderId="0" xfId="0" applyFont="1" applyFill="1" applyBorder="1" applyAlignment="1">
      <alignment vertical="center"/>
    </xf>
    <xf numFmtId="0" fontId="10" fillId="0" borderId="11" xfId="0" applyFont="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xf>
    <xf numFmtId="0" fontId="35" fillId="4" borderId="35" xfId="0" applyFont="1" applyFill="1" applyBorder="1" applyAlignment="1">
      <alignment horizontal="center" vertical="center"/>
    </xf>
    <xf numFmtId="3" fontId="0" fillId="0" borderId="40" xfId="0" applyNumberFormat="1" applyBorder="1"/>
    <xf numFmtId="41" fontId="0" fillId="0" borderId="12" xfId="0" applyNumberFormat="1" applyBorder="1"/>
    <xf numFmtId="0" fontId="8" fillId="4" borderId="0" xfId="0" applyFont="1" applyFill="1" applyBorder="1" applyAlignment="1">
      <alignment horizontal="center" vertical="center" wrapText="1"/>
    </xf>
    <xf numFmtId="0" fontId="4" fillId="3" borderId="17" xfId="0" applyFont="1" applyFill="1" applyBorder="1"/>
    <xf numFmtId="41" fontId="0" fillId="0" borderId="17" xfId="2" applyFont="1" applyBorder="1"/>
    <xf numFmtId="9" fontId="8" fillId="4" borderId="0" xfId="0" applyNumberFormat="1" applyFont="1" applyFill="1" applyBorder="1" applyAlignment="1">
      <alignment horizontal="center"/>
    </xf>
    <xf numFmtId="49" fontId="0" fillId="5" borderId="29" xfId="6" applyNumberFormat="1" applyFont="1" applyFill="1" applyBorder="1" applyAlignment="1">
      <alignment horizontal="right"/>
    </xf>
    <xf numFmtId="49" fontId="0" fillId="5" borderId="11" xfId="6" applyNumberFormat="1" applyFont="1" applyFill="1" applyBorder="1" applyAlignment="1">
      <alignment horizontal="right"/>
    </xf>
    <xf numFmtId="49" fontId="0" fillId="5" borderId="30" xfId="6" applyNumberFormat="1" applyFont="1" applyFill="1" applyBorder="1" applyAlignment="1">
      <alignment horizontal="right"/>
    </xf>
    <xf numFmtId="0" fontId="41" fillId="3" borderId="29" xfId="0" applyFont="1" applyFill="1" applyBorder="1" applyAlignment="1">
      <alignment horizontal="center"/>
    </xf>
    <xf numFmtId="0" fontId="0" fillId="4" borderId="37" xfId="0" applyFill="1" applyBorder="1"/>
    <xf numFmtId="0" fontId="41" fillId="3" borderId="47" xfId="0" applyFont="1" applyFill="1" applyBorder="1" applyAlignment="1">
      <alignment horizontal="center"/>
    </xf>
    <xf numFmtId="0" fontId="11" fillId="0" borderId="47" xfId="0" applyFont="1" applyBorder="1"/>
    <xf numFmtId="0" fontId="7" fillId="6" borderId="48" xfId="0" applyFont="1" applyFill="1" applyBorder="1"/>
    <xf numFmtId="0" fontId="41" fillId="5" borderId="29" xfId="0" applyFont="1" applyFill="1" applyBorder="1" applyAlignment="1">
      <alignment horizontal="center"/>
    </xf>
    <xf numFmtId="0" fontId="41" fillId="5" borderId="11" xfId="0" applyFont="1" applyFill="1" applyBorder="1" applyAlignment="1">
      <alignment horizontal="center"/>
    </xf>
    <xf numFmtId="0" fontId="41" fillId="3" borderId="30" xfId="0" applyFont="1" applyFill="1" applyBorder="1" applyAlignment="1">
      <alignment horizontal="center"/>
    </xf>
    <xf numFmtId="42" fontId="42" fillId="0" borderId="29" xfId="0" applyNumberFormat="1" applyFont="1" applyBorder="1" applyAlignment="1">
      <alignment vertical="center"/>
    </xf>
    <xf numFmtId="42" fontId="42" fillId="0" borderId="30" xfId="0" applyNumberFormat="1" applyFont="1" applyBorder="1" applyAlignment="1">
      <alignment vertical="center"/>
    </xf>
    <xf numFmtId="42" fontId="7" fillId="6" borderId="31" xfId="0" applyNumberFormat="1" applyFont="1" applyFill="1" applyBorder="1"/>
    <xf numFmtId="42" fontId="7" fillId="6" borderId="19" xfId="0" applyNumberFormat="1" applyFont="1" applyFill="1" applyBorder="1"/>
    <xf numFmtId="42" fontId="7" fillId="6" borderId="32" xfId="0" applyNumberFormat="1" applyFont="1" applyFill="1" applyBorder="1"/>
    <xf numFmtId="0" fontId="41" fillId="0" borderId="29" xfId="0" applyFont="1" applyFill="1" applyBorder="1" applyAlignment="1">
      <alignment horizontal="center"/>
    </xf>
    <xf numFmtId="0" fontId="41" fillId="0" borderId="11" xfId="0" applyFont="1" applyFill="1" applyBorder="1" applyAlignment="1">
      <alignment horizontal="center"/>
    </xf>
    <xf numFmtId="0" fontId="41" fillId="0" borderId="30" xfId="0" applyFont="1" applyFill="1" applyBorder="1" applyAlignment="1">
      <alignment horizontal="center"/>
    </xf>
    <xf numFmtId="41" fontId="0" fillId="0" borderId="29" xfId="2" applyNumberFormat="1" applyFont="1" applyFill="1" applyBorder="1" applyAlignment="1">
      <alignment horizontal="right"/>
    </xf>
    <xf numFmtId="41" fontId="7" fillId="6" borderId="31" xfId="0" applyNumberFormat="1" applyFont="1" applyFill="1" applyBorder="1"/>
    <xf numFmtId="41" fontId="7" fillId="6" borderId="19" xfId="0" applyNumberFormat="1" applyFont="1" applyFill="1" applyBorder="1"/>
    <xf numFmtId="41" fontId="7" fillId="6" borderId="32" xfId="0" applyNumberFormat="1" applyFont="1" applyFill="1" applyBorder="1"/>
    <xf numFmtId="41" fontId="4" fillId="6" borderId="30" xfId="2" applyNumberFormat="1" applyFont="1" applyFill="1" applyBorder="1" applyAlignment="1">
      <alignment horizontal="right"/>
    </xf>
    <xf numFmtId="0" fontId="4" fillId="3" borderId="12" xfId="0" applyFont="1" applyFill="1" applyBorder="1" applyAlignment="1">
      <alignment horizontal="center"/>
    </xf>
    <xf numFmtId="0" fontId="4" fillId="6" borderId="17" xfId="0" applyFont="1" applyFill="1" applyBorder="1"/>
    <xf numFmtId="0" fontId="41" fillId="3" borderId="7" xfId="0" applyFont="1" applyFill="1" applyBorder="1" applyAlignment="1">
      <alignment horizontal="center"/>
    </xf>
    <xf numFmtId="0" fontId="41" fillId="3" borderId="16" xfId="0" applyFont="1" applyFill="1" applyBorder="1" applyAlignment="1">
      <alignment horizontal="center"/>
    </xf>
    <xf numFmtId="42" fontId="42" fillId="0" borderId="29" xfId="0" applyNumberFormat="1" applyFont="1" applyBorder="1" applyAlignment="1">
      <alignment horizontal="right" vertical="center"/>
    </xf>
    <xf numFmtId="0" fontId="34" fillId="0" borderId="0" xfId="0" applyFont="1" applyBorder="1" applyAlignment="1">
      <alignment vertical="top" wrapText="1" readingOrder="1"/>
    </xf>
    <xf numFmtId="171" fontId="10" fillId="6" borderId="11" xfId="0" applyNumberFormat="1" applyFont="1" applyFill="1" applyBorder="1"/>
    <xf numFmtId="41" fontId="10" fillId="3" borderId="17" xfId="0" applyNumberFormat="1" applyFont="1" applyFill="1" applyBorder="1"/>
    <xf numFmtId="41" fontId="10" fillId="14" borderId="17" xfId="0" applyNumberFormat="1" applyFont="1" applyFill="1" applyBorder="1"/>
    <xf numFmtId="41" fontId="10" fillId="6" borderId="17" xfId="0" applyNumberFormat="1" applyFont="1" applyFill="1" applyBorder="1"/>
    <xf numFmtId="171" fontId="10" fillId="6" borderId="17" xfId="0" applyNumberFormat="1" applyFont="1" applyFill="1" applyBorder="1"/>
    <xf numFmtId="41" fontId="20" fillId="3" borderId="35" xfId="0" applyNumberFormat="1" applyFont="1" applyFill="1" applyBorder="1"/>
    <xf numFmtId="41" fontId="20" fillId="14" borderId="35" xfId="0" applyNumberFormat="1" applyFont="1" applyFill="1" applyBorder="1"/>
    <xf numFmtId="41" fontId="20" fillId="6" borderId="35" xfId="0" applyNumberFormat="1" applyFont="1" applyFill="1" applyBorder="1"/>
    <xf numFmtId="0" fontId="9" fillId="0" borderId="5" xfId="0" applyFont="1" applyBorder="1" applyAlignment="1">
      <alignment horizontal="left"/>
    </xf>
    <xf numFmtId="0" fontId="43" fillId="2" borderId="1" xfId="0" applyFont="1" applyFill="1" applyBorder="1" applyAlignment="1">
      <alignment horizontal="center" vertical="center"/>
    </xf>
    <xf numFmtId="0" fontId="43" fillId="2" borderId="2" xfId="0" applyFont="1" applyFill="1" applyBorder="1" applyAlignment="1">
      <alignment horizontal="center" vertical="center"/>
    </xf>
    <xf numFmtId="0" fontId="35" fillId="4" borderId="0" xfId="0" applyFont="1" applyFill="1" applyAlignment="1">
      <alignment horizontal="center" vertical="top"/>
    </xf>
    <xf numFmtId="0" fontId="9" fillId="0" borderId="0" xfId="0" applyFont="1" applyAlignment="1">
      <alignment horizontal="left" wrapText="1"/>
    </xf>
    <xf numFmtId="0" fontId="36" fillId="16" borderId="0" xfId="0" applyFont="1" applyFill="1" applyAlignment="1">
      <alignment horizontal="center" vertical="top" wrapText="1"/>
    </xf>
    <xf numFmtId="0" fontId="36" fillId="16" borderId="0" xfId="0" applyFont="1" applyFill="1" applyAlignment="1">
      <alignment horizontal="center" wrapText="1"/>
    </xf>
    <xf numFmtId="0" fontId="9" fillId="0" borderId="5" xfId="0" applyFont="1" applyBorder="1" applyAlignment="1">
      <alignment horizontal="left"/>
    </xf>
    <xf numFmtId="0" fontId="9" fillId="0" borderId="0" xfId="0" applyFont="1" applyBorder="1" applyAlignment="1">
      <alignment horizontal="left" wrapText="1"/>
    </xf>
    <xf numFmtId="0" fontId="11" fillId="0" borderId="11" xfId="0" quotePrefix="1" applyFont="1" applyBorder="1" applyAlignment="1">
      <alignment horizontal="left" vertical="top"/>
    </xf>
    <xf numFmtId="0" fontId="11" fillId="0" borderId="11" xfId="0" applyFont="1" applyBorder="1" applyAlignment="1">
      <alignment horizontal="left"/>
    </xf>
    <xf numFmtId="0" fontId="35" fillId="4" borderId="9" xfId="0" applyFont="1" applyFill="1" applyBorder="1" applyAlignment="1">
      <alignment horizontal="center" vertical="center" wrapText="1"/>
    </xf>
    <xf numFmtId="0" fontId="35" fillId="4" borderId="0" xfId="0" applyFont="1" applyFill="1" applyAlignment="1">
      <alignment horizontal="center" vertical="center" wrapText="1"/>
    </xf>
    <xf numFmtId="0" fontId="11" fillId="0" borderId="12" xfId="0" quotePrefix="1" applyFont="1" applyBorder="1" applyAlignment="1">
      <alignment horizontal="left" vertical="top"/>
    </xf>
    <xf numFmtId="0" fontId="11" fillId="0" borderId="16" xfId="0" quotePrefix="1" applyFont="1" applyBorder="1" applyAlignment="1">
      <alignment horizontal="left" vertical="top"/>
    </xf>
    <xf numFmtId="0" fontId="11" fillId="0" borderId="17" xfId="0" quotePrefix="1" applyFont="1" applyBorder="1" applyAlignment="1">
      <alignment horizontal="left" vertical="top"/>
    </xf>
    <xf numFmtId="0" fontId="8" fillId="4" borderId="8" xfId="0" applyFont="1" applyFill="1" applyBorder="1" applyAlignment="1">
      <alignment horizontal="center"/>
    </xf>
    <xf numFmtId="0" fontId="8" fillId="4" borderId="9" xfId="0" applyFont="1" applyFill="1" applyBorder="1" applyAlignment="1">
      <alignment horizontal="center"/>
    </xf>
    <xf numFmtId="0" fontId="0" fillId="4" borderId="9" xfId="0" applyFill="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8" fillId="4" borderId="0" xfId="0" applyFont="1" applyFill="1" applyAlignment="1">
      <alignment horizontal="center" vertical="center" wrapText="1"/>
    </xf>
    <xf numFmtId="0" fontId="8" fillId="4" borderId="0" xfId="0" applyFont="1" applyFill="1" applyAlignment="1">
      <alignment horizontal="center" wrapText="1"/>
    </xf>
    <xf numFmtId="0" fontId="8" fillId="4" borderId="9" xfId="0" applyFont="1" applyFill="1" applyBorder="1" applyAlignment="1">
      <alignment horizontal="center" wrapText="1"/>
    </xf>
    <xf numFmtId="0" fontId="8" fillId="4" borderId="9" xfId="0" applyFont="1" applyFill="1" applyBorder="1" applyAlignment="1">
      <alignment horizontal="center" vertical="center"/>
    </xf>
    <xf numFmtId="0" fontId="6" fillId="0" borderId="0" xfId="4" applyAlignment="1">
      <alignment horizontal="left" vertic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13" fillId="4" borderId="9" xfId="0" applyFont="1" applyFill="1" applyBorder="1" applyAlignment="1">
      <alignment horizontal="center" vertical="center" wrapText="1" readingOrder="1"/>
    </xf>
    <xf numFmtId="0" fontId="13" fillId="4" borderId="10" xfId="0" applyFont="1" applyFill="1" applyBorder="1" applyAlignment="1">
      <alignment horizontal="center" vertical="center" wrapText="1" readingOrder="1"/>
    </xf>
    <xf numFmtId="0" fontId="8" fillId="4" borderId="1"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0" xfId="0" applyFont="1" applyFill="1" applyBorder="1" applyAlignment="1">
      <alignment horizontal="center" wrapText="1"/>
    </xf>
    <xf numFmtId="0" fontId="23" fillId="0" borderId="0" xfId="0" applyFont="1" applyBorder="1" applyAlignment="1">
      <alignment horizontal="left" vertical="center" wrapText="1"/>
    </xf>
    <xf numFmtId="0" fontId="20" fillId="5" borderId="8" xfId="0" applyFont="1" applyFill="1" applyBorder="1" applyAlignment="1">
      <alignment horizontal="center" vertical="center" textRotation="90"/>
    </xf>
    <xf numFmtId="0" fontId="20" fillId="5" borderId="1" xfId="0" applyFont="1" applyFill="1" applyBorder="1" applyAlignment="1">
      <alignment horizontal="center" vertical="center" textRotation="90"/>
    </xf>
    <xf numFmtId="0" fontId="20" fillId="19" borderId="4" xfId="0" applyFont="1" applyFill="1" applyBorder="1" applyAlignment="1">
      <alignment horizontal="center" vertical="center" textRotation="90"/>
    </xf>
    <xf numFmtId="0" fontId="0" fillId="19" borderId="6" xfId="0" applyFill="1" applyBorder="1" applyAlignment="1">
      <alignment horizontal="center" vertical="center" textRotation="90"/>
    </xf>
    <xf numFmtId="0" fontId="0" fillId="19" borderId="8" xfId="0" applyFill="1" applyBorder="1" applyAlignment="1">
      <alignment horizontal="center" vertical="center" textRotation="90"/>
    </xf>
    <xf numFmtId="0" fontId="22" fillId="4" borderId="4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3" fillId="0" borderId="0" xfId="0" applyFont="1" applyBorder="1" applyAlignment="1">
      <alignment horizontal="left" wrapText="1"/>
    </xf>
    <xf numFmtId="0" fontId="8" fillId="4" borderId="1" xfId="0" applyFont="1" applyFill="1" applyBorder="1" applyAlignment="1">
      <alignment horizont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wrapText="1"/>
    </xf>
    <xf numFmtId="0" fontId="4" fillId="8" borderId="26" xfId="0" applyFont="1" applyFill="1" applyBorder="1" applyAlignment="1">
      <alignment horizontal="center"/>
    </xf>
    <xf numFmtId="0" fontId="4" fillId="8" borderId="27" xfId="0" applyFont="1" applyFill="1" applyBorder="1" applyAlignment="1">
      <alignment horizontal="center"/>
    </xf>
    <xf numFmtId="0" fontId="4" fillId="8" borderId="28" xfId="0" applyFont="1" applyFill="1" applyBorder="1" applyAlignment="1">
      <alignment horizontal="center"/>
    </xf>
    <xf numFmtId="0" fontId="22" fillId="16" borderId="8" xfId="0" applyNumberFormat="1" applyFont="1" applyFill="1" applyBorder="1" applyAlignment="1">
      <alignment horizontal="center"/>
    </xf>
    <xf numFmtId="0" fontId="22" fillId="16" borderId="10" xfId="0" applyNumberFormat="1" applyFont="1" applyFill="1" applyBorder="1" applyAlignment="1">
      <alignment horizontal="center"/>
    </xf>
    <xf numFmtId="0" fontId="19" fillId="16" borderId="0" xfId="0" applyFont="1" applyFill="1" applyAlignment="1">
      <alignment horizontal="center" vertical="top" wrapText="1"/>
    </xf>
    <xf numFmtId="0" fontId="19" fillId="16" borderId="9" xfId="0" applyFont="1" applyFill="1" applyBorder="1" applyAlignment="1">
      <alignment horizontal="center" vertical="center" wrapText="1"/>
    </xf>
    <xf numFmtId="0" fontId="19" fillId="16" borderId="12" xfId="0" applyNumberFormat="1" applyFont="1" applyFill="1" applyBorder="1" applyAlignment="1">
      <alignment horizontal="center" vertical="center"/>
    </xf>
    <xf numFmtId="0" fontId="19" fillId="16" borderId="17" xfId="0" applyNumberFormat="1" applyFont="1" applyFill="1" applyBorder="1" applyAlignment="1">
      <alignment horizontal="center" vertical="center"/>
    </xf>
    <xf numFmtId="0" fontId="4" fillId="13" borderId="11" xfId="0" applyFont="1" applyFill="1" applyBorder="1" applyAlignment="1">
      <alignment horizontal="center"/>
    </xf>
    <xf numFmtId="0" fontId="4" fillId="7" borderId="11" xfId="0" applyFont="1" applyFill="1" applyBorder="1" applyAlignment="1">
      <alignment horizontal="center"/>
    </xf>
    <xf numFmtId="0" fontId="26" fillId="2" borderId="1" xfId="0" applyFont="1" applyFill="1" applyBorder="1" applyAlignment="1">
      <alignment vertical="top" wrapText="1"/>
    </xf>
    <xf numFmtId="0" fontId="26" fillId="2" borderId="3" xfId="0" applyFont="1" applyFill="1" applyBorder="1" applyAlignment="1">
      <alignment vertical="top" wrapText="1"/>
    </xf>
    <xf numFmtId="0" fontId="8" fillId="2" borderId="0" xfId="0" applyFont="1" applyFill="1" applyAlignment="1">
      <alignment horizontal="center" vertical="center" wrapText="1"/>
    </xf>
    <xf numFmtId="0" fontId="8" fillId="2" borderId="0" xfId="0" applyFont="1" applyFill="1" applyAlignment="1">
      <alignment horizontal="center"/>
    </xf>
    <xf numFmtId="16" fontId="4" fillId="3" borderId="8" xfId="0" applyNumberFormat="1" applyFont="1" applyFill="1" applyBorder="1" applyAlignment="1">
      <alignment horizontal="center" vertical="center"/>
    </xf>
    <xf numFmtId="16" fontId="4" fillId="3" borderId="9" xfId="0" applyNumberFormat="1" applyFont="1" applyFill="1" applyBorder="1" applyAlignment="1">
      <alignment horizontal="center" vertical="center"/>
    </xf>
    <xf numFmtId="0" fontId="8" fillId="4" borderId="0" xfId="0" applyFont="1" applyFill="1" applyAlignment="1">
      <alignment horizontal="center" vertical="center"/>
    </xf>
    <xf numFmtId="0" fontId="0" fillId="0" borderId="3" xfId="0" applyBorder="1" applyAlignment="1">
      <alignment horizontal="center"/>
    </xf>
    <xf numFmtId="0" fontId="8" fillId="4" borderId="1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26" fillId="4" borderId="0" xfId="0" applyFont="1" applyFill="1" applyBorder="1" applyAlignment="1">
      <alignment horizontal="center" wrapText="1"/>
    </xf>
    <xf numFmtId="0" fontId="26" fillId="4" borderId="9" xfId="0" applyFont="1" applyFill="1" applyBorder="1" applyAlignment="1">
      <alignment horizontal="center" wrapText="1"/>
    </xf>
    <xf numFmtId="0" fontId="46" fillId="0" borderId="0" xfId="0" applyFont="1" applyAlignment="1">
      <alignment horizontal="center" wrapText="1"/>
    </xf>
    <xf numFmtId="0" fontId="41" fillId="6" borderId="44" xfId="0" applyFont="1" applyFill="1" applyBorder="1" applyAlignment="1">
      <alignment horizontal="center" vertical="center" wrapText="1"/>
    </xf>
    <xf numFmtId="0" fontId="41" fillId="6" borderId="18" xfId="0" applyFont="1" applyFill="1" applyBorder="1" applyAlignment="1">
      <alignment horizontal="center" vertical="center" wrapText="1"/>
    </xf>
    <xf numFmtId="0" fontId="8" fillId="4" borderId="45" xfId="0" applyFont="1" applyFill="1" applyBorder="1" applyAlignment="1">
      <alignment horizontal="center"/>
    </xf>
    <xf numFmtId="0" fontId="8" fillId="4" borderId="46" xfId="0" applyFont="1" applyFill="1" applyBorder="1" applyAlignment="1">
      <alignment horizontal="center"/>
    </xf>
    <xf numFmtId="0" fontId="8" fillId="4" borderId="38" xfId="0" applyFont="1" applyFill="1" applyBorder="1" applyAlignment="1">
      <alignment horizontal="center"/>
    </xf>
    <xf numFmtId="10" fontId="0" fillId="0" borderId="0" xfId="0" applyNumberFormat="1" applyAlignment="1">
      <alignment horizontal="center"/>
    </xf>
    <xf numFmtId="0" fontId="0" fillId="0" borderId="0" xfId="0" applyAlignment="1">
      <alignment horizontal="center"/>
    </xf>
    <xf numFmtId="0" fontId="8" fillId="4" borderId="0" xfId="0" applyFont="1" applyFill="1" applyBorder="1" applyAlignment="1">
      <alignment horizontal="center"/>
    </xf>
    <xf numFmtId="0" fontId="8" fillId="4" borderId="41" xfId="0" applyFont="1" applyFill="1" applyBorder="1" applyAlignment="1">
      <alignment horizontal="center"/>
    </xf>
    <xf numFmtId="0" fontId="8" fillId="4" borderId="0" xfId="0" applyFont="1" applyFill="1" applyBorder="1" applyAlignment="1">
      <alignment horizontal="center" vertical="center"/>
    </xf>
    <xf numFmtId="0" fontId="41" fillId="3" borderId="41" xfId="0" applyFont="1" applyFill="1" applyBorder="1" applyAlignment="1">
      <alignment horizontal="center"/>
    </xf>
    <xf numFmtId="0" fontId="41" fillId="3" borderId="42" xfId="0" applyFont="1" applyFill="1" applyBorder="1" applyAlignment="1">
      <alignment horizontal="center"/>
    </xf>
    <xf numFmtId="0" fontId="41" fillId="3" borderId="43" xfId="0" applyFont="1" applyFill="1" applyBorder="1" applyAlignment="1">
      <alignment horizontal="center"/>
    </xf>
    <xf numFmtId="0" fontId="41" fillId="5" borderId="41" xfId="0" applyFont="1" applyFill="1" applyBorder="1" applyAlignment="1">
      <alignment horizontal="center"/>
    </xf>
    <xf numFmtId="0" fontId="41" fillId="5" borderId="42" xfId="0" applyFont="1" applyFill="1" applyBorder="1" applyAlignment="1">
      <alignment horizontal="center"/>
    </xf>
    <xf numFmtId="0" fontId="41" fillId="5" borderId="43" xfId="0" applyFont="1" applyFill="1" applyBorder="1" applyAlignment="1">
      <alignment horizontal="center"/>
    </xf>
    <xf numFmtId="0" fontId="41" fillId="3" borderId="49" xfId="0" applyFont="1" applyFill="1" applyBorder="1" applyAlignment="1">
      <alignment horizontal="center"/>
    </xf>
    <xf numFmtId="0" fontId="41" fillId="0" borderId="41" xfId="0" applyFont="1" applyFill="1" applyBorder="1" applyAlignment="1">
      <alignment horizontal="center"/>
    </xf>
    <xf numFmtId="0" fontId="41" fillId="0" borderId="42" xfId="0" applyFont="1" applyFill="1" applyBorder="1" applyAlignment="1">
      <alignment horizontal="center"/>
    </xf>
    <xf numFmtId="0" fontId="41" fillId="0" borderId="49" xfId="0" applyFont="1" applyFill="1" applyBorder="1" applyAlignment="1">
      <alignment horizontal="center"/>
    </xf>
    <xf numFmtId="0" fontId="9" fillId="0" borderId="5" xfId="0" applyFont="1" applyBorder="1" applyAlignment="1">
      <alignment horizontal="left" wrapText="1"/>
    </xf>
    <xf numFmtId="0" fontId="1" fillId="0" borderId="0" xfId="0" quotePrefix="1" applyFont="1" applyAlignment="1">
      <alignment horizontal="left"/>
    </xf>
  </cellXfs>
  <cellStyles count="11">
    <cellStyle name="Comma" xfId="1" builtinId="3"/>
    <cellStyle name="Comma [0]" xfId="2" builtinId="6"/>
    <cellStyle name="Currency" xfId="6" builtinId="4"/>
    <cellStyle name="Good" xfId="7" builtinId="26"/>
    <cellStyle name="Hyperlink" xfId="4" builtinId="8"/>
    <cellStyle name="Normal" xfId="0" builtinId="0"/>
    <cellStyle name="Normal 2" xfId="5" xr:uid="{DD1EFBE3-69F1-4886-A2C1-F95641AF4F39}"/>
    <cellStyle name="Normal 2 2" xfId="8" xr:uid="{71FD16C0-6399-42A3-881B-B4CACB36F245}"/>
    <cellStyle name="Normal 3" xfId="9" xr:uid="{F68A0F06-FD87-4B5A-80D4-5CC4199FC4F7}"/>
    <cellStyle name="Normal 3 2" xfId="10" xr:uid="{252C177A-7E94-439F-813D-2539B5DC0611}"/>
    <cellStyle name="Percent" xfId="3" builtinId="5"/>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tint="-0.34998626667073579"/>
        </patternFill>
      </fill>
    </dxf>
  </dxfs>
  <tableStyles count="0" defaultTableStyle="TableStyleMedium2" defaultPivotStyle="PivotStyleLight16"/>
  <colors>
    <mruColors>
      <color rgb="FFFF99FF"/>
      <color rgb="FFE2EFDA"/>
      <color rgb="FFE89E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247650</xdr:colOff>
      <xdr:row>24</xdr:row>
      <xdr:rowOff>95250</xdr:rowOff>
    </xdr:from>
    <xdr:to>
      <xdr:col>5</xdr:col>
      <xdr:colOff>257175</xdr:colOff>
      <xdr:row>31</xdr:row>
      <xdr:rowOff>114299</xdr:rowOff>
    </xdr:to>
    <xdr:sp macro="" textlink="">
      <xdr:nvSpPr>
        <xdr:cNvPr id="2" name="TextBox 1">
          <a:extLst>
            <a:ext uri="{FF2B5EF4-FFF2-40B4-BE49-F238E27FC236}">
              <a16:creationId xmlns:a16="http://schemas.microsoft.com/office/drawing/2014/main" id="{9E16307F-5353-4E6A-A6A0-A127E5765A86}"/>
            </a:ext>
          </a:extLst>
        </xdr:cNvPr>
        <xdr:cNvSpPr txBox="1"/>
      </xdr:nvSpPr>
      <xdr:spPr>
        <a:xfrm>
          <a:off x="247650" y="4667250"/>
          <a:ext cx="4810125" cy="1352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chemeClr val="dk1"/>
              </a:solidFill>
              <a:effectLst/>
              <a:latin typeface="+mn-lt"/>
              <a:ea typeface="+mn-ea"/>
              <a:cs typeface="+mn-cs"/>
            </a:rPr>
            <a:t>Qualified Health Plan and Qualified Dental Plan data was sourced from the Washington Health Benefit Exchange Healthplanfinder Database as of 3/31/2021 unless otherwise noted.  </a:t>
          </a:r>
        </a:p>
        <a:p>
          <a:r>
            <a:rPr lang="en-US" sz="1100" b="0" i="1" u="none" strike="noStrike">
              <a:solidFill>
                <a:schemeClr val="dk1"/>
              </a:solidFill>
              <a:effectLst/>
              <a:latin typeface="+mn-lt"/>
              <a:ea typeface="+mn-ea"/>
              <a:cs typeface="+mn-cs"/>
            </a:rPr>
            <a:t>*Note</a:t>
          </a:r>
          <a:r>
            <a:rPr lang="en-US" sz="1100" b="0" i="1" u="none" strike="noStrike" baseline="0">
              <a:solidFill>
                <a:schemeClr val="dk1"/>
              </a:solidFill>
              <a:effectLst/>
              <a:latin typeface="+mn-lt"/>
              <a:ea typeface="+mn-ea"/>
              <a:cs typeface="+mn-cs"/>
            </a:rPr>
            <a:t> - OE8 report does not reflect the enhanced subsidies that were made available through the American Rescue Plan on May 6 2021.</a:t>
          </a:r>
          <a:endParaRPr lang="en-US" sz="1100" b="0" i="1"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Washington Apple Health data was provided by the Washington State Healthcare Authority as of 2/28/2021 unless otherwise noted.</a:t>
          </a:r>
          <a:r>
            <a:rPr lang="en-US" i="1"/>
            <a:t> </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561975</xdr:colOff>
      <xdr:row>8</xdr:row>
      <xdr:rowOff>152400</xdr:rowOff>
    </xdr:to>
    <xdr:sp macro="" textlink="">
      <xdr:nvSpPr>
        <xdr:cNvPr id="2" name="TextBox 1">
          <a:extLst>
            <a:ext uri="{FF2B5EF4-FFF2-40B4-BE49-F238E27FC236}">
              <a16:creationId xmlns:a16="http://schemas.microsoft.com/office/drawing/2014/main" id="{FF3812D0-CE71-48E7-B307-06D540EF4764}"/>
            </a:ext>
          </a:extLst>
        </xdr:cNvPr>
        <xdr:cNvSpPr txBox="1"/>
      </xdr:nvSpPr>
      <xdr:spPr>
        <a:xfrm>
          <a:off x="657225" y="361950"/>
          <a:ext cx="51054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1"/>
            <a:t>Bronze Plans </a:t>
          </a:r>
          <a:r>
            <a:rPr lang="en-US" sz="1000" i="1"/>
            <a:t>cover 60% of the cost of essential health benefits, while the patient pays 40%; </a:t>
          </a:r>
          <a:r>
            <a:rPr lang="en-US" sz="1000" b="1" i="1"/>
            <a:t>Silver Plans </a:t>
          </a:r>
          <a:r>
            <a:rPr lang="en-US" sz="1000" i="1"/>
            <a:t>cover 70%, while the patient pays 30%; </a:t>
          </a:r>
        </a:p>
        <a:p>
          <a:r>
            <a:rPr lang="en-US" sz="1000" b="1" i="1"/>
            <a:t>Gold Plans </a:t>
          </a:r>
          <a:r>
            <a:rPr lang="en-US" sz="1000" i="1"/>
            <a:t>cover 80%, while the patient pays 20%; </a:t>
          </a:r>
        </a:p>
        <a:p>
          <a:r>
            <a:rPr lang="en-US" sz="1000" b="1" i="1"/>
            <a:t>Catastrophic Plans </a:t>
          </a:r>
          <a:r>
            <a:rPr lang="en-US" sz="1000" i="1"/>
            <a:t>are type of health care plan only available through Washington Healthplanfinder for certain populations, such as individuals under age 30. This type of plan generally offers the least coverage. Tax credits and cost sharing reductions cannot be used to purchase a catastrophic plan.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xdr:row>
      <xdr:rowOff>95250</xdr:rowOff>
    </xdr:from>
    <xdr:to>
      <xdr:col>5</xdr:col>
      <xdr:colOff>857251</xdr:colOff>
      <xdr:row>6</xdr:row>
      <xdr:rowOff>152400</xdr:rowOff>
    </xdr:to>
    <xdr:sp macro="" textlink="">
      <xdr:nvSpPr>
        <xdr:cNvPr id="2" name="TextBox 1">
          <a:extLst>
            <a:ext uri="{FF2B5EF4-FFF2-40B4-BE49-F238E27FC236}">
              <a16:creationId xmlns:a16="http://schemas.microsoft.com/office/drawing/2014/main" id="{9F7ECE2C-732E-4841-9BAB-4A814F8F0481}"/>
            </a:ext>
          </a:extLst>
        </xdr:cNvPr>
        <xdr:cNvSpPr txBox="1"/>
      </xdr:nvSpPr>
      <xdr:spPr>
        <a:xfrm>
          <a:off x="6200775" y="276225"/>
          <a:ext cx="3190876"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i="1"/>
            <a:t>Family Dental is offered</a:t>
          </a:r>
          <a:r>
            <a:rPr lang="en-US" sz="1000" i="1" baseline="0"/>
            <a:t> by Delta Dental of Washington and Dentegra. Pediatric Dental (18 and younger) is offered by Delta Dental of Washington, Kaiser Foundation Health Plan of the Northwest, LifeWise Health Plan of Washington, and Premera Blue Cross.</a:t>
          </a:r>
          <a:endParaRPr lang="en-US" sz="10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7</xdr:col>
      <xdr:colOff>9525</xdr:colOff>
      <xdr:row>1</xdr:row>
      <xdr:rowOff>0</xdr:rowOff>
    </xdr:to>
    <xdr:sp macro="" textlink="">
      <xdr:nvSpPr>
        <xdr:cNvPr id="2" name="TextBox 1">
          <a:extLst>
            <a:ext uri="{FF2B5EF4-FFF2-40B4-BE49-F238E27FC236}">
              <a16:creationId xmlns:a16="http://schemas.microsoft.com/office/drawing/2014/main" id="{2AA18ABB-C392-4A27-ACA5-1426EC91F59A}"/>
            </a:ext>
          </a:extLst>
        </xdr:cNvPr>
        <xdr:cNvSpPr txBox="1"/>
      </xdr:nvSpPr>
      <xdr:spPr>
        <a:xfrm>
          <a:off x="1" y="190500"/>
          <a:ext cx="433387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b="0" i="1"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7146</xdr:colOff>
      <xdr:row>12</xdr:row>
      <xdr:rowOff>37307</xdr:rowOff>
    </xdr:from>
    <xdr:to>
      <xdr:col>6</xdr:col>
      <xdr:colOff>7145</xdr:colOff>
      <xdr:row>16</xdr:row>
      <xdr:rowOff>86518</xdr:rowOff>
    </xdr:to>
    <xdr:sp macro="" textlink="">
      <xdr:nvSpPr>
        <xdr:cNvPr id="2" name="TextBox 1">
          <a:extLst>
            <a:ext uri="{FF2B5EF4-FFF2-40B4-BE49-F238E27FC236}">
              <a16:creationId xmlns:a16="http://schemas.microsoft.com/office/drawing/2014/main" id="{3697D293-6AC9-4AA5-89CF-E6DE9324FEEA}"/>
            </a:ext>
          </a:extLst>
        </xdr:cNvPr>
        <xdr:cNvSpPr txBox="1"/>
      </xdr:nvSpPr>
      <xdr:spPr>
        <a:xfrm>
          <a:off x="7146" y="2685257"/>
          <a:ext cx="4181474" cy="839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Includes calls answered by bilingual and multilingual Customer Service Representatives (CSRs) at the Washington Healthplanfinder Customer Support Center from October 2020 - Feb. 2021. Please note calls handled were during high peak times for Open Enrollment 8. </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0</xdr:colOff>
      <xdr:row>6</xdr:row>
      <xdr:rowOff>66675</xdr:rowOff>
    </xdr:from>
    <xdr:ext cx="3571875" cy="685800"/>
    <xdr:sp macro="" textlink="">
      <xdr:nvSpPr>
        <xdr:cNvPr id="2" name="TextBox 1">
          <a:extLst>
            <a:ext uri="{FF2B5EF4-FFF2-40B4-BE49-F238E27FC236}">
              <a16:creationId xmlns:a16="http://schemas.microsoft.com/office/drawing/2014/main" id="{299D8DF1-1321-415A-9900-82B441F38696}"/>
            </a:ext>
          </a:extLst>
        </xdr:cNvPr>
        <xdr:cNvSpPr txBox="1"/>
      </xdr:nvSpPr>
      <xdr:spPr>
        <a:xfrm>
          <a:off x="13611225" y="1905000"/>
          <a:ext cx="3571875" cy="685800"/>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t>Includes applicants as of Feb.</a:t>
          </a:r>
          <a:r>
            <a:rPr lang="en-US" sz="1100" i="1" baseline="0"/>
            <a:t> 2021 who indicated in Washington Healthplanfinder they do not speak </a:t>
          </a:r>
          <a:r>
            <a:rPr lang="en-US" sz="1100" i="1" baseline="0">
              <a:solidFill>
                <a:sysClr val="windowText" lastClr="000000"/>
              </a:solidFill>
            </a:rPr>
            <a:t>and/or read English.</a:t>
          </a:r>
          <a:endParaRPr lang="en-US" sz="1100" i="1">
            <a:solidFill>
              <a:sysClr val="windowText" lastClr="00000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19049</xdr:rowOff>
    </xdr:from>
    <xdr:to>
      <xdr:col>4</xdr:col>
      <xdr:colOff>609600</xdr:colOff>
      <xdr:row>10</xdr:row>
      <xdr:rowOff>114300</xdr:rowOff>
    </xdr:to>
    <xdr:sp macro="" textlink="">
      <xdr:nvSpPr>
        <xdr:cNvPr id="2" name="TextBox 1">
          <a:extLst>
            <a:ext uri="{FF2B5EF4-FFF2-40B4-BE49-F238E27FC236}">
              <a16:creationId xmlns:a16="http://schemas.microsoft.com/office/drawing/2014/main" id="{48D7816C-AE69-44AE-9CBF-2FA132B66355}"/>
            </a:ext>
          </a:extLst>
        </xdr:cNvPr>
        <xdr:cNvSpPr txBox="1"/>
      </xdr:nvSpPr>
      <xdr:spPr>
        <a:xfrm>
          <a:off x="657225" y="1466849"/>
          <a:ext cx="4476750"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*Had at least one month of coverage in the previous year.</a:t>
          </a:r>
          <a:endParaRPr lang="en-US" i="1">
            <a:effectLst/>
          </a:endParaRPr>
        </a:p>
        <a:p>
          <a:r>
            <a:rPr lang="en-US" sz="1100" i="1">
              <a:solidFill>
                <a:schemeClr val="dk1"/>
              </a:solidFill>
              <a:effectLst/>
              <a:latin typeface="+mn-lt"/>
              <a:ea typeface="+mn-ea"/>
              <a:cs typeface="+mn-cs"/>
            </a:rPr>
            <a:t>**Did not have coverage during the prior year.</a:t>
          </a:r>
          <a:endParaRPr lang="en-US" i="1">
            <a:effectLst/>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2</xdr:row>
      <xdr:rowOff>66675</xdr:rowOff>
    </xdr:from>
    <xdr:to>
      <xdr:col>5</xdr:col>
      <xdr:colOff>466725</xdr:colOff>
      <xdr:row>7</xdr:row>
      <xdr:rowOff>123825</xdr:rowOff>
    </xdr:to>
    <xdr:sp macro="" textlink="">
      <xdr:nvSpPr>
        <xdr:cNvPr id="2" name="TextBox 1">
          <a:extLst>
            <a:ext uri="{FF2B5EF4-FFF2-40B4-BE49-F238E27FC236}">
              <a16:creationId xmlns:a16="http://schemas.microsoft.com/office/drawing/2014/main" id="{A0985AF3-A006-40CC-A383-F8720CA7A1C2}"/>
            </a:ext>
          </a:extLst>
        </xdr:cNvPr>
        <xdr:cNvSpPr txBox="1"/>
      </xdr:nvSpPr>
      <xdr:spPr>
        <a:xfrm>
          <a:off x="695325" y="447675"/>
          <a:ext cx="5629275"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0">
              <a:solidFill>
                <a:schemeClr val="dk1"/>
              </a:solidFill>
              <a:effectLst/>
              <a:latin typeface="+mn-lt"/>
              <a:ea typeface="+mn-ea"/>
              <a:cs typeface="+mn-cs"/>
            </a:rPr>
            <a:t>Cascade Care plans were offered for the first time for the coverage year 2021, and include the state's public option plans (Cascade Select).  </a:t>
          </a:r>
          <a:r>
            <a:rPr lang="en-US" sz="1100" i="1"/>
            <a:t>All Cascade Care plans have a standard benefit design.</a:t>
          </a:r>
          <a:r>
            <a:rPr lang="en-US" sz="1100" i="1" baseline="0"/>
            <a:t>  </a:t>
          </a:r>
          <a:r>
            <a:rPr lang="en-US" sz="1100" i="1"/>
            <a:t>"Other"</a:t>
          </a:r>
          <a:r>
            <a:rPr lang="en-US" sz="1100" i="1" baseline="0"/>
            <a:t> describes all plans that do not fall into Cascade Care categories.  Note that though Cascade plans were available in all Washington Counties, Cascade Select plans were not (19 counties only).</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2025-2A05-47EF-8B1F-3253808CF7DD}">
  <dimension ref="A1:B43"/>
  <sheetViews>
    <sheetView workbookViewId="0">
      <selection activeCell="B24" sqref="B24"/>
    </sheetView>
  </sheetViews>
  <sheetFormatPr defaultColWidth="9.1328125" defaultRowHeight="14.25"/>
  <cols>
    <col min="1" max="1" width="9.1328125" style="171"/>
    <col min="2" max="2" width="30.3984375" style="171" customWidth="1"/>
    <col min="3" max="16384" width="9.1328125" style="171"/>
  </cols>
  <sheetData>
    <row r="1" spans="1:2" ht="15" customHeight="1">
      <c r="A1" s="412" t="s">
        <v>80</v>
      </c>
      <c r="B1" s="413"/>
    </row>
    <row r="2" spans="1:2" ht="15" customHeight="1"/>
    <row r="3" spans="1:2" ht="15" customHeight="1">
      <c r="A3" s="23" t="s">
        <v>81</v>
      </c>
      <c r="B3" s="276" t="s">
        <v>82</v>
      </c>
    </row>
    <row r="4" spans="1:2" ht="15" customHeight="1">
      <c r="A4" s="23" t="s">
        <v>83</v>
      </c>
      <c r="B4" s="276" t="s">
        <v>84</v>
      </c>
    </row>
    <row r="5" spans="1:2" ht="15" customHeight="1">
      <c r="A5" s="23" t="s">
        <v>85</v>
      </c>
      <c r="B5" s="276" t="s">
        <v>472</v>
      </c>
    </row>
    <row r="6" spans="1:2" ht="15" customHeight="1">
      <c r="A6" s="23" t="s">
        <v>86</v>
      </c>
      <c r="B6" s="276" t="s">
        <v>87</v>
      </c>
    </row>
    <row r="7" spans="1:2" ht="15" customHeight="1">
      <c r="A7" s="23" t="s">
        <v>88</v>
      </c>
      <c r="B7" s="276" t="s">
        <v>461</v>
      </c>
    </row>
    <row r="8" spans="1:2" ht="15" customHeight="1">
      <c r="A8" s="23" t="s">
        <v>89</v>
      </c>
      <c r="B8" s="276" t="s">
        <v>90</v>
      </c>
    </row>
    <row r="9" spans="1:2" ht="15" customHeight="1">
      <c r="A9" s="23" t="s">
        <v>91</v>
      </c>
      <c r="B9" s="276" t="s">
        <v>462</v>
      </c>
    </row>
    <row r="10" spans="1:2" ht="15" customHeight="1">
      <c r="A10" s="23" t="s">
        <v>92</v>
      </c>
      <c r="B10" s="276" t="s">
        <v>93</v>
      </c>
    </row>
    <row r="11" spans="1:2" ht="15" customHeight="1">
      <c r="A11" s="23" t="s">
        <v>94</v>
      </c>
      <c r="B11" s="276" t="s">
        <v>95</v>
      </c>
    </row>
    <row r="12" spans="1:2" ht="15" customHeight="1">
      <c r="A12" s="23" t="s">
        <v>96</v>
      </c>
      <c r="B12" s="276" t="s">
        <v>563</v>
      </c>
    </row>
    <row r="13" spans="1:2" ht="15" customHeight="1">
      <c r="A13" s="23" t="s">
        <v>97</v>
      </c>
      <c r="B13" s="276" t="s">
        <v>564</v>
      </c>
    </row>
    <row r="14" spans="1:2" ht="15" customHeight="1">
      <c r="A14" s="23" t="s">
        <v>98</v>
      </c>
      <c r="B14" s="276" t="s">
        <v>99</v>
      </c>
    </row>
    <row r="15" spans="1:2" ht="15" customHeight="1">
      <c r="A15" s="23" t="s">
        <v>100</v>
      </c>
      <c r="B15" s="276" t="s">
        <v>101</v>
      </c>
    </row>
    <row r="16" spans="1:2" ht="15" customHeight="1">
      <c r="A16" s="23" t="s">
        <v>413</v>
      </c>
      <c r="B16" s="276" t="s">
        <v>102</v>
      </c>
    </row>
    <row r="17" spans="1:2" ht="15" customHeight="1">
      <c r="A17" s="23" t="s">
        <v>103</v>
      </c>
      <c r="B17" s="276" t="s">
        <v>104</v>
      </c>
    </row>
    <row r="18" spans="1:2" ht="15" customHeight="1">
      <c r="A18" s="23" t="s">
        <v>105</v>
      </c>
      <c r="B18" s="276" t="s">
        <v>106</v>
      </c>
    </row>
    <row r="19" spans="1:2" ht="15" customHeight="1">
      <c r="A19" s="23" t="s">
        <v>107</v>
      </c>
      <c r="B19" s="276" t="s">
        <v>108</v>
      </c>
    </row>
    <row r="20" spans="1:2" ht="15" customHeight="1">
      <c r="A20" s="23" t="s">
        <v>109</v>
      </c>
      <c r="B20" s="276" t="s">
        <v>110</v>
      </c>
    </row>
    <row r="21" spans="1:2" ht="15" customHeight="1">
      <c r="A21" s="23" t="s">
        <v>111</v>
      </c>
      <c r="B21" s="276" t="s">
        <v>112</v>
      </c>
    </row>
    <row r="22" spans="1:2" ht="15" customHeight="1">
      <c r="A22" s="23" t="s">
        <v>113</v>
      </c>
      <c r="B22" s="276" t="s">
        <v>114</v>
      </c>
    </row>
    <row r="23" spans="1:2" ht="15" customHeight="1">
      <c r="A23" s="23" t="s">
        <v>115</v>
      </c>
      <c r="B23" s="276" t="s">
        <v>503</v>
      </c>
    </row>
    <row r="24" spans="1:2" ht="15" customHeight="1">
      <c r="A24" s="23" t="s">
        <v>505</v>
      </c>
      <c r="B24" s="276" t="s">
        <v>506</v>
      </c>
    </row>
    <row r="25" spans="1:2" ht="15" customHeight="1"/>
    <row r="26" spans="1:2" ht="15" customHeight="1">
      <c r="B26" s="199"/>
    </row>
    <row r="27" spans="1:2" ht="15" customHeight="1">
      <c r="B27" s="199"/>
    </row>
    <row r="28" spans="1:2" ht="15" customHeight="1"/>
    <row r="29" spans="1:2" ht="15" customHeight="1"/>
    <row r="30" spans="1:2" ht="15" customHeight="1"/>
    <row r="31" spans="1:2" ht="15" customHeight="1"/>
    <row r="32" spans="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
    <mergeCell ref="A1:B1"/>
  </mergeCells>
  <phoneticPr fontId="21" type="noConversion"/>
  <hyperlinks>
    <hyperlink ref="B3" location="'QHP &amp; WAH Enrollees by County'!A1" display="QHP &amp; WAH Enrollees By County" xr:uid="{D11639F7-71F6-45A1-8802-5E5DD27EEC43}"/>
    <hyperlink ref="B5" location="'QHP by Carrier'!A1" display="QHP By Carrier" xr:uid="{E77803F3-2427-4EE7-AFD9-63CDAC99BEB5}"/>
    <hyperlink ref="B6" location="'By Metal Level &amp; FPL'!A1" display="By Metal Level &amp; FPL" xr:uid="{B8E6D8A5-D39C-40DC-8E4A-266820858975}"/>
    <hyperlink ref="B7" location="'QHP &amp; WAH by Age'!A1" display="QHP &amp; WAH by Age" xr:uid="{AFF77997-49DA-4C61-A452-8755D5875748}"/>
    <hyperlink ref="B9" location="'QHP &amp; WAH Demographics'!A1" display="QHP &amp; WAH by Demographics" xr:uid="{0374EAE1-0337-45CC-9D0C-ED8C23994933}"/>
    <hyperlink ref="B8" location="'QHP Households'!A1" display="QHP Households" xr:uid="{A6A0FA9D-7807-430A-BBEA-5697FC1D7144}"/>
    <hyperlink ref="B10" location="'QDP Distribution'!A1" display="QDP Distribution" xr:uid="{732398EC-2BF9-426D-A346-1F999CDB4C95}"/>
    <hyperlink ref="B11" location="'MPS Selection by Month'!A1" display="MPS Selection by Month" xr:uid="{995A702C-FA16-4455-A4D5-D38EC1B2D7A9}"/>
    <hyperlink ref="B12" location="'Income &amp; Deductible'!A1" display="Income &amp; Deductible" xr:uid="{F9904665-67DA-41B2-BB71-CF53BA2600CD}"/>
    <hyperlink ref="B13" location="'Premium by FPL'!A1" display="Premium by FPL" xr:uid="{0AA37E58-30D8-4728-B52D-4CB4E2B560EE}"/>
    <hyperlink ref="B15" location="'Avg. Premium by County'!A1" display="Average Premium by County" xr:uid="{819F9CB9-DAE2-4985-9D23-0F198D070B74}"/>
    <hyperlink ref="B16" location="'Assisted Enrollments'!A1" display="Assisted Enrollments" xr:uid="{0162E263-D966-4DAA-98BC-57281F3EE0D8}"/>
    <hyperlink ref="B17" location="'QHP &amp; WAH by Language'!A1" display="QHP &amp; WAH by Language" xr:uid="{8008482C-7FEB-4D86-A957-44F1BFAAE847}"/>
    <hyperlink ref="B19" location="'Language Data'!A1" display="Language Data" xr:uid="{600DEE49-E199-4E5C-87DA-8528B5F7CE3B}"/>
    <hyperlink ref="B18" location="'Interpretation Services'!A1" display="Interpretation Services" xr:uid="{30041E8F-9F2D-45ED-BA05-E5805F899B33}"/>
    <hyperlink ref="B21" location="'QHP Disenrollments'!A1" display="QHP Disenrollments" xr:uid="{1C27483D-56A6-4B38-86A1-AFE6A11BE040}"/>
    <hyperlink ref="B22" location="'Tab 20 Churn'!A1" display="Churn" xr:uid="{ADBFBDE0-D5E3-4EA5-9696-3ACA3E940F0D}"/>
    <hyperlink ref="B23" location="'Special Enrollment Period'!A1" display="Special Enrollment Period" xr:uid="{92F490B2-B5A7-46F0-8852-07F0AD4B068F}"/>
    <hyperlink ref="B14" location="'QHP Subsidy'!A1" display="QHP Subsidy" xr:uid="{B151514E-1349-49A4-A101-011C3BA98758}"/>
    <hyperlink ref="B13" location="'Tab 11 Premiums &amp; Deductibles'!A1" display="Average Net Premium" xr:uid="{82BEB28E-9DA7-4FFA-A455-F0DD362487BB}"/>
    <hyperlink ref="B14" location="'Tab 12 QHP by Subsidy Status'!A1" display="QHP by Subsidy Status" xr:uid="{B7453080-6A48-4D88-80DB-B484CC8FA1A2}"/>
    <hyperlink ref="B17" location="'Tab 15 Non-English Calls'!A1" display="Non-English Calls" xr:uid="{F5970E1E-5751-4B4C-941C-E5C1E3F5FFF8}"/>
    <hyperlink ref="B18" location="'Tab 16 Telephonic Interpretn. '!A1" display="Telephonic Interpretation" xr:uid="{CF4CE5F9-F0FA-4FA1-A895-FC85479C7BE1}"/>
    <hyperlink ref="B20" location="'QHP Customer Movement'!A1" display="QHP Customer Movement" xr:uid="{0F6F3D8B-82C2-49F5-88BB-C9F2519F93DA}"/>
    <hyperlink ref="B19" location="'Tab 17 Online Language Services'!A1" display="Online Language Services" xr:uid="{C57620EB-BCBF-4B74-AE98-403007EACDF0}"/>
    <hyperlink ref="B23" location="'Tab 21 Special Enrollments'!A1" display="Special Enrollment Periods" xr:uid="{18D3B0D4-D886-4E3A-8E7C-5B4096B83EA7}"/>
    <hyperlink ref="B21" location="'Tab 19 QHP Disenrollment'!A1" display="QHP Disenrollments" xr:uid="{7F34B78F-E28B-42D1-B94A-ED8C48FB0088}"/>
    <hyperlink ref="B4" location="'Tab 2 QHP &amp; WAH by Month'!A1" display="QHP &amp; WAH by Month" xr:uid="{1C7D0CA7-866C-4B84-AF39-2F8F080EF715}"/>
    <hyperlink ref="B3" location="'Tab 1 QHP and WAH by County'!A1" display="QHP &amp; WAH Enrollees By County" xr:uid="{5562924F-7904-4B5B-A973-E308557BDAFF}"/>
    <hyperlink ref="B5" location="'Tab 3 By Carrier and County'!A1" display="QHP By Carrier" xr:uid="{C6476BBF-5D76-4A65-8684-F6DCB0001FCB}"/>
    <hyperlink ref="B6" location="'Tab 4 By Metal and FPL'!A1" display="By Metal Level &amp; FPL" xr:uid="{E71694F3-3D80-40BA-851D-A4A64305C7E4}"/>
    <hyperlink ref="B7" location="'Tab 5 QHP and WAH by Age, FPL'!A1" display="QHP &amp; WAH by Age" xr:uid="{F435A831-F6B4-4B88-BAA0-CA02F55542AF}"/>
    <hyperlink ref="B8" location="'Tab 6 QHP Households'!A1" display="QHP Households" xr:uid="{17D19143-B215-4E93-A03B-0460FE3C4051}"/>
    <hyperlink ref="B9" location="'Tab 7 QHP and WAH Demographics'!A1" display="QHP &amp; WAH by Demographics" xr:uid="{26A08A83-2CEF-4125-B15A-959D110D6403}"/>
    <hyperlink ref="B10" location="'Tab 8 QDP'!A1" display="QDP Distribution" xr:uid="{CD0661A3-DE16-478C-9468-8AB0183717B6}"/>
    <hyperlink ref="B11" location="'Tab 9 MPS Selection by Month'!A1" display="MPS Selection by Month" xr:uid="{D57FF4E9-60A6-48C9-8EE3-EE043D64A316}"/>
    <hyperlink ref="B12" location="'Tab 10 QHP by FPL'!A1" display="QHP by FPL" xr:uid="{B216C7E3-A7DC-4011-B954-7DE18E4A6EDE}"/>
    <hyperlink ref="B15" location="'Tab 13 Avg. Premium by County'!A1" display="Average Premium by County" xr:uid="{37DCA79C-0AC9-4752-A93D-BCE20F5E3729}"/>
    <hyperlink ref="B16" location="'Tab 14 Assisted Enrollments'!A1" display="Assisted Enrollments" xr:uid="{80D8A805-D94B-483E-97DF-5E95B44169AF}"/>
    <hyperlink ref="B20" location="'Tab 18 QHP Customer Movement'!A1" display="QHP Customer Movement" xr:uid="{B772AF66-A85A-429C-9110-CE81CD9B5A0C}"/>
    <hyperlink ref="B24" location="'Tab 22 Cascade Care'!A1" display="Cascade Care" xr:uid="{12796BFD-4128-4FA0-A4E7-D7313CEF7EC2}"/>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485E2-029D-4C9E-BCB5-BAC354EC17D6}">
  <dimension ref="A1:AE28"/>
  <sheetViews>
    <sheetView workbookViewId="0">
      <selection activeCell="B1" sqref="B1"/>
    </sheetView>
  </sheetViews>
  <sheetFormatPr defaultColWidth="9.1328125" defaultRowHeight="14.25"/>
  <cols>
    <col min="1" max="1" width="9.1328125" style="124"/>
    <col min="2" max="2" width="33.1328125" style="35" customWidth="1"/>
    <col min="3" max="19" width="10.59765625" style="35" customWidth="1"/>
    <col min="20" max="26" width="9.1328125" style="35" customWidth="1"/>
    <col min="27" max="27" width="28.86328125" style="35" customWidth="1"/>
    <col min="28" max="16384" width="9.1328125" style="35"/>
  </cols>
  <sheetData>
    <row r="1" spans="2:31">
      <c r="B1" s="85" t="s">
        <v>122</v>
      </c>
      <c r="AA1" s="191"/>
      <c r="AB1" s="191"/>
      <c r="AC1" s="191"/>
      <c r="AD1" s="191"/>
      <c r="AE1" s="191"/>
    </row>
    <row r="2" spans="2:31" ht="16.899999999999999" customHeight="1">
      <c r="B2" s="444" t="s">
        <v>409</v>
      </c>
      <c r="C2" s="444"/>
      <c r="D2" s="444"/>
      <c r="E2" s="444"/>
      <c r="F2" s="444"/>
      <c r="G2" s="444"/>
      <c r="H2" s="444"/>
      <c r="I2" s="444"/>
      <c r="J2" s="444"/>
      <c r="K2" s="444"/>
      <c r="L2" s="444"/>
      <c r="M2" s="444"/>
      <c r="N2" s="444"/>
      <c r="O2" s="444"/>
      <c r="P2" s="444"/>
      <c r="Q2" s="444"/>
      <c r="R2" s="444"/>
      <c r="S2" s="444"/>
      <c r="AA2" s="191"/>
      <c r="AB2" s="191"/>
      <c r="AC2" s="191"/>
      <c r="AD2" s="191"/>
      <c r="AE2" s="191"/>
    </row>
    <row r="3" spans="2:31" ht="56.25" customHeight="1">
      <c r="B3" s="279" t="s">
        <v>507</v>
      </c>
      <c r="C3" s="279" t="s">
        <v>196</v>
      </c>
      <c r="D3" s="279" t="s">
        <v>202</v>
      </c>
      <c r="E3" s="279" t="s">
        <v>203</v>
      </c>
      <c r="F3" s="279" t="s">
        <v>204</v>
      </c>
      <c r="G3" s="279" t="s">
        <v>205</v>
      </c>
      <c r="H3" s="279" t="s">
        <v>206</v>
      </c>
      <c r="I3" s="279" t="s">
        <v>207</v>
      </c>
      <c r="J3" s="279" t="s">
        <v>208</v>
      </c>
      <c r="K3" s="279" t="s">
        <v>209</v>
      </c>
      <c r="L3" s="279" t="s">
        <v>210</v>
      </c>
      <c r="M3" s="279" t="s">
        <v>211</v>
      </c>
      <c r="N3" s="279" t="s">
        <v>212</v>
      </c>
      <c r="O3" s="279" t="s">
        <v>213</v>
      </c>
      <c r="P3" s="280" t="s">
        <v>510</v>
      </c>
      <c r="Q3" s="200" t="s">
        <v>511</v>
      </c>
      <c r="R3" s="200" t="s">
        <v>508</v>
      </c>
      <c r="S3" s="200" t="s">
        <v>509</v>
      </c>
      <c r="AA3" s="191"/>
      <c r="AB3" s="191"/>
      <c r="AC3" s="191"/>
      <c r="AD3" s="191"/>
      <c r="AE3" s="191"/>
    </row>
    <row r="4" spans="2:31">
      <c r="B4" s="14" t="s">
        <v>407</v>
      </c>
      <c r="C4" s="46">
        <v>3661</v>
      </c>
      <c r="D4" s="46">
        <v>3371</v>
      </c>
      <c r="E4" s="46">
        <v>3275</v>
      </c>
      <c r="F4" s="46">
        <v>2931</v>
      </c>
      <c r="G4" s="46">
        <v>2276</v>
      </c>
      <c r="H4" s="46">
        <v>2453</v>
      </c>
      <c r="I4" s="46">
        <v>2526</v>
      </c>
      <c r="J4" s="46">
        <v>2603</v>
      </c>
      <c r="K4" s="46">
        <v>2575</v>
      </c>
      <c r="L4" s="46">
        <v>2781</v>
      </c>
      <c r="M4" s="46">
        <v>2534</v>
      </c>
      <c r="N4" s="46">
        <v>2307</v>
      </c>
      <c r="O4" s="46">
        <v>1744</v>
      </c>
      <c r="P4" s="278">
        <f>SUM(C4:O4)</f>
        <v>35037</v>
      </c>
      <c r="Q4" s="118">
        <v>2695.1538461538498</v>
      </c>
      <c r="R4" s="118">
        <v>189018.46153846153</v>
      </c>
      <c r="S4" s="281">
        <f>Q4/R4</f>
        <v>1.4258680470772106E-2</v>
      </c>
      <c r="AA4" s="191"/>
      <c r="AB4" s="191"/>
      <c r="AC4" s="191"/>
      <c r="AD4" s="191"/>
      <c r="AE4" s="191"/>
    </row>
    <row r="5" spans="2:31">
      <c r="B5" s="14" t="s">
        <v>197</v>
      </c>
      <c r="C5" s="46">
        <v>3306</v>
      </c>
      <c r="D5" s="46">
        <v>2986</v>
      </c>
      <c r="E5" s="46">
        <v>3215</v>
      </c>
      <c r="F5" s="46">
        <v>3087</v>
      </c>
      <c r="G5" s="46">
        <v>2336</v>
      </c>
      <c r="H5" s="46">
        <v>2324</v>
      </c>
      <c r="I5" s="46">
        <v>2460</v>
      </c>
      <c r="J5" s="46">
        <v>2470</v>
      </c>
      <c r="K5" s="46">
        <v>2381</v>
      </c>
      <c r="L5" s="46">
        <v>2235</v>
      </c>
      <c r="M5" s="46">
        <v>2219</v>
      </c>
      <c r="N5" s="46">
        <v>2123</v>
      </c>
      <c r="O5" s="46">
        <v>1770</v>
      </c>
      <c r="P5" s="278">
        <f>SUM(C5:O5)</f>
        <v>32912</v>
      </c>
      <c r="Q5" s="118">
        <v>2531.6923076923076</v>
      </c>
      <c r="R5" s="118">
        <v>198236.92307692306</v>
      </c>
      <c r="S5" s="281">
        <f t="shared" ref="S5:S9" si="0">Q5/R5</f>
        <v>1.2771043196175518E-2</v>
      </c>
      <c r="AA5" s="191"/>
      <c r="AB5" s="191"/>
      <c r="AC5" s="191"/>
      <c r="AD5" s="191"/>
      <c r="AE5" s="191"/>
    </row>
    <row r="6" spans="2:31">
      <c r="B6" s="14" t="s">
        <v>198</v>
      </c>
      <c r="C6" s="46">
        <v>2421</v>
      </c>
      <c r="D6" s="46">
        <v>2173</v>
      </c>
      <c r="E6" s="46">
        <v>2332</v>
      </c>
      <c r="F6" s="46">
        <v>2050</v>
      </c>
      <c r="G6" s="46">
        <v>1475</v>
      </c>
      <c r="H6" s="46">
        <v>1499</v>
      </c>
      <c r="I6" s="46">
        <v>1509</v>
      </c>
      <c r="J6" s="46">
        <v>1467</v>
      </c>
      <c r="K6" s="46">
        <v>1510</v>
      </c>
      <c r="L6" s="46">
        <v>1739</v>
      </c>
      <c r="M6" s="46">
        <v>1731</v>
      </c>
      <c r="N6" s="46">
        <v>1650</v>
      </c>
      <c r="O6" s="46">
        <v>1150</v>
      </c>
      <c r="P6" s="278">
        <f>SUM(C6:O6)</f>
        <v>22706</v>
      </c>
      <c r="Q6" s="118">
        <v>1746.6153846153845</v>
      </c>
      <c r="R6" s="118">
        <v>144720</v>
      </c>
      <c r="S6" s="281">
        <f t="shared" si="0"/>
        <v>1.2068928859973635E-2</v>
      </c>
      <c r="AA6" s="191"/>
      <c r="AB6" s="191"/>
      <c r="AC6" s="191"/>
      <c r="AD6" s="191"/>
      <c r="AE6" s="191"/>
    </row>
    <row r="7" spans="2:31">
      <c r="B7" s="14" t="s">
        <v>408</v>
      </c>
      <c r="C7" s="46">
        <v>17561</v>
      </c>
      <c r="D7" s="46">
        <v>15353</v>
      </c>
      <c r="E7" s="46">
        <v>17005</v>
      </c>
      <c r="F7" s="46">
        <v>15689</v>
      </c>
      <c r="G7" s="46">
        <v>12113</v>
      </c>
      <c r="H7" s="46">
        <v>12567</v>
      </c>
      <c r="I7" s="46">
        <v>13057</v>
      </c>
      <c r="J7" s="46">
        <v>12806</v>
      </c>
      <c r="K7" s="46">
        <v>13141</v>
      </c>
      <c r="L7" s="46">
        <v>13472</v>
      </c>
      <c r="M7" s="46">
        <v>13294</v>
      </c>
      <c r="N7" s="46">
        <v>13207</v>
      </c>
      <c r="O7" s="46">
        <v>8854</v>
      </c>
      <c r="P7" s="278">
        <f>SUM(C7:O7)</f>
        <v>178119</v>
      </c>
      <c r="Q7" s="118">
        <v>13701.461538461539</v>
      </c>
      <c r="R7" s="118">
        <v>828053.30769230775</v>
      </c>
      <c r="S7" s="281">
        <f t="shared" si="0"/>
        <v>1.6546593572152962E-2</v>
      </c>
      <c r="AA7" s="191"/>
      <c r="AB7" s="191"/>
      <c r="AC7" s="191"/>
      <c r="AD7" s="191"/>
      <c r="AE7" s="191"/>
    </row>
    <row r="8" spans="2:31">
      <c r="B8" s="14" t="s">
        <v>199</v>
      </c>
      <c r="C8" s="46">
        <v>4239</v>
      </c>
      <c r="D8" s="46">
        <v>3804</v>
      </c>
      <c r="E8" s="46">
        <v>4480</v>
      </c>
      <c r="F8" s="46">
        <v>4215</v>
      </c>
      <c r="G8" s="46">
        <v>3287</v>
      </c>
      <c r="H8" s="46">
        <v>3007</v>
      </c>
      <c r="I8" s="46">
        <v>3360</v>
      </c>
      <c r="J8" s="46">
        <v>3427</v>
      </c>
      <c r="K8" s="46">
        <v>3495</v>
      </c>
      <c r="L8" s="46">
        <v>3596</v>
      </c>
      <c r="M8" s="46">
        <v>3429</v>
      </c>
      <c r="N8" s="46">
        <v>3819</v>
      </c>
      <c r="O8" s="46">
        <v>2649</v>
      </c>
      <c r="P8" s="278">
        <f>SUM(C8:O8)</f>
        <v>46807</v>
      </c>
      <c r="Q8" s="118">
        <v>3600.5384615384614</v>
      </c>
      <c r="R8" s="118">
        <v>196778.46153846153</v>
      </c>
      <c r="S8" s="281">
        <f t="shared" si="0"/>
        <v>1.8297421543946337E-2</v>
      </c>
      <c r="AA8" s="191"/>
      <c r="AB8" s="196"/>
      <c r="AC8" s="191"/>
      <c r="AD8" s="191"/>
      <c r="AE8" s="191"/>
    </row>
    <row r="9" spans="2:31">
      <c r="B9" s="16" t="s">
        <v>121</v>
      </c>
      <c r="C9" s="10">
        <f>SUM(C4:C8)</f>
        <v>31188</v>
      </c>
      <c r="D9" s="10">
        <f t="shared" ref="D9:P9" si="1">SUM(D4:D8)</f>
        <v>27687</v>
      </c>
      <c r="E9" s="10">
        <f t="shared" si="1"/>
        <v>30307</v>
      </c>
      <c r="F9" s="10">
        <f t="shared" si="1"/>
        <v>27972</v>
      </c>
      <c r="G9" s="10">
        <f t="shared" si="1"/>
        <v>21487</v>
      </c>
      <c r="H9" s="10">
        <f t="shared" si="1"/>
        <v>21850</v>
      </c>
      <c r="I9" s="10">
        <f t="shared" si="1"/>
        <v>22912</v>
      </c>
      <c r="J9" s="10">
        <f t="shared" si="1"/>
        <v>22773</v>
      </c>
      <c r="K9" s="10">
        <f t="shared" si="1"/>
        <v>23102</v>
      </c>
      <c r="L9" s="10">
        <f t="shared" si="1"/>
        <v>23823</v>
      </c>
      <c r="M9" s="10">
        <f t="shared" si="1"/>
        <v>23207</v>
      </c>
      <c r="N9" s="10">
        <f t="shared" si="1"/>
        <v>23106</v>
      </c>
      <c r="O9" s="10">
        <f t="shared" si="1"/>
        <v>16167</v>
      </c>
      <c r="P9" s="63">
        <f t="shared" si="1"/>
        <v>315581</v>
      </c>
      <c r="Q9" s="63">
        <v>24275.461538461539</v>
      </c>
      <c r="R9" s="63">
        <v>1556807.1538461538</v>
      </c>
      <c r="S9" s="282">
        <f t="shared" si="0"/>
        <v>1.5593107648874846E-2</v>
      </c>
      <c r="AA9" s="191"/>
      <c r="AB9" s="191"/>
      <c r="AC9" s="191"/>
      <c r="AD9" s="191"/>
      <c r="AE9" s="191"/>
    </row>
    <row r="10" spans="2:31">
      <c r="B10" s="12" t="s">
        <v>200</v>
      </c>
      <c r="C10" s="86"/>
      <c r="D10" s="87"/>
      <c r="E10" s="87"/>
      <c r="F10" s="87"/>
      <c r="G10" s="87"/>
      <c r="H10" s="87"/>
      <c r="I10" s="87"/>
      <c r="J10" s="87"/>
      <c r="K10" s="87"/>
      <c r="L10" s="87"/>
      <c r="M10" s="87"/>
      <c r="N10" s="87"/>
      <c r="O10" s="87"/>
    </row>
    <row r="11" spans="2:31">
      <c r="B11" s="12" t="s">
        <v>201</v>
      </c>
    </row>
    <row r="12" spans="2:31">
      <c r="B12" s="12" t="s">
        <v>516</v>
      </c>
    </row>
    <row r="13" spans="2:31">
      <c r="C13" s="111"/>
      <c r="D13" s="241"/>
      <c r="E13" s="241"/>
      <c r="F13" s="241"/>
      <c r="G13" s="241"/>
      <c r="H13" s="241"/>
      <c r="I13" s="241"/>
      <c r="J13" s="241"/>
      <c r="K13" s="241"/>
      <c r="L13" s="241"/>
      <c r="M13" s="241"/>
    </row>
    <row r="14" spans="2:31">
      <c r="C14" s="160"/>
      <c r="D14" s="241"/>
      <c r="E14" s="241"/>
      <c r="F14" s="241"/>
      <c r="G14" s="241"/>
      <c r="H14" s="241"/>
      <c r="I14" s="241"/>
      <c r="J14" s="241"/>
      <c r="K14" s="241"/>
      <c r="L14" s="241"/>
      <c r="M14" s="241"/>
      <c r="N14" s="160"/>
      <c r="O14" s="160"/>
    </row>
    <row r="15" spans="2:31">
      <c r="B15" s="160"/>
      <c r="C15" s="160"/>
      <c r="D15" s="160"/>
      <c r="E15" s="160"/>
      <c r="F15" s="160"/>
      <c r="G15" s="160"/>
      <c r="H15" s="160"/>
      <c r="I15" s="160"/>
      <c r="J15" s="160"/>
      <c r="K15" s="160"/>
      <c r="L15" s="160"/>
      <c r="M15" s="160"/>
      <c r="N15" s="160"/>
      <c r="O15" s="160"/>
    </row>
    <row r="16" spans="2:31">
      <c r="B16" s="160"/>
      <c r="C16" s="160"/>
      <c r="D16" s="160"/>
      <c r="E16" s="160"/>
      <c r="F16" s="160"/>
      <c r="G16" s="160"/>
      <c r="H16" s="160"/>
      <c r="I16" s="160"/>
      <c r="J16" s="160"/>
      <c r="K16" s="160"/>
      <c r="L16" s="160"/>
      <c r="M16" s="160"/>
      <c r="N16" s="160"/>
      <c r="O16" s="160"/>
    </row>
    <row r="17" spans="2:15">
      <c r="B17" s="160"/>
      <c r="C17" s="160"/>
      <c r="D17" s="160"/>
      <c r="E17" s="160"/>
      <c r="F17" s="160"/>
      <c r="G17" s="160"/>
      <c r="H17" s="160"/>
      <c r="I17" s="160"/>
      <c r="J17" s="160"/>
      <c r="K17" s="160"/>
      <c r="L17" s="160"/>
      <c r="M17" s="160"/>
      <c r="N17" s="160"/>
      <c r="O17" s="160"/>
    </row>
    <row r="18" spans="2:15">
      <c r="B18" s="160"/>
      <c r="C18" s="160"/>
      <c r="D18" s="160"/>
      <c r="E18" s="160"/>
      <c r="F18" s="160"/>
      <c r="G18" s="160"/>
      <c r="H18" s="160"/>
      <c r="I18" s="160"/>
      <c r="J18" s="160"/>
      <c r="K18" s="160"/>
      <c r="L18" s="160"/>
      <c r="M18" s="160"/>
      <c r="N18" s="160"/>
      <c r="O18" s="160"/>
    </row>
    <row r="19" spans="2:15">
      <c r="B19" s="160"/>
      <c r="C19" s="160"/>
      <c r="D19" s="160"/>
      <c r="E19" s="160"/>
      <c r="F19" s="160"/>
      <c r="G19" s="160"/>
      <c r="H19" s="160"/>
      <c r="I19" s="160"/>
      <c r="J19" s="160"/>
      <c r="K19" s="160"/>
      <c r="L19" s="160"/>
      <c r="M19" s="160"/>
      <c r="N19" s="160"/>
      <c r="O19" s="160"/>
    </row>
    <row r="20" spans="2:15">
      <c r="B20" s="160"/>
      <c r="C20" s="160"/>
      <c r="D20" s="160"/>
      <c r="E20" s="160"/>
      <c r="F20" s="160"/>
      <c r="G20" s="160"/>
      <c r="H20" s="160"/>
      <c r="I20" s="160"/>
      <c r="J20" s="160"/>
      <c r="K20" s="160"/>
      <c r="L20" s="160"/>
      <c r="M20" s="160"/>
      <c r="N20" s="160"/>
      <c r="O20" s="160"/>
    </row>
    <row r="21" spans="2:15">
      <c r="B21" s="160"/>
      <c r="C21" s="160"/>
      <c r="D21" s="160"/>
      <c r="E21" s="160"/>
      <c r="F21" s="160"/>
      <c r="G21" s="160"/>
      <c r="H21" s="160"/>
      <c r="I21" s="160"/>
      <c r="J21" s="160"/>
      <c r="K21" s="160"/>
      <c r="L21" s="160"/>
      <c r="M21" s="160"/>
      <c r="N21" s="160"/>
      <c r="O21" s="160"/>
    </row>
    <row r="22" spans="2:15">
      <c r="B22" s="160"/>
      <c r="C22" s="160"/>
      <c r="D22" s="160"/>
      <c r="E22" s="160"/>
      <c r="F22" s="160"/>
      <c r="G22" s="160"/>
      <c r="H22" s="160"/>
      <c r="I22" s="160"/>
      <c r="J22" s="160"/>
      <c r="K22" s="160"/>
      <c r="L22" s="160"/>
      <c r="M22" s="160"/>
      <c r="N22" s="160"/>
      <c r="O22" s="160"/>
    </row>
    <row r="23" spans="2:15">
      <c r="B23" s="160"/>
      <c r="C23" s="160"/>
      <c r="D23" s="160"/>
      <c r="E23" s="160"/>
      <c r="F23" s="160"/>
      <c r="G23" s="160"/>
      <c r="H23" s="160"/>
      <c r="I23" s="160"/>
      <c r="J23" s="160"/>
      <c r="K23" s="160"/>
      <c r="L23" s="160"/>
      <c r="M23" s="160"/>
      <c r="N23" s="160"/>
      <c r="O23" s="160"/>
    </row>
    <row r="24" spans="2:15">
      <c r="B24" s="160"/>
      <c r="C24" s="160"/>
      <c r="D24" s="160"/>
      <c r="E24" s="160"/>
      <c r="F24" s="160"/>
      <c r="G24" s="160"/>
      <c r="H24" s="160"/>
      <c r="I24" s="160"/>
      <c r="J24" s="160"/>
      <c r="K24" s="160"/>
      <c r="L24" s="160"/>
      <c r="M24" s="160"/>
      <c r="N24" s="160"/>
      <c r="O24" s="160"/>
    </row>
    <row r="25" spans="2:15">
      <c r="B25" s="160"/>
      <c r="C25" s="160"/>
      <c r="D25" s="160"/>
      <c r="E25" s="160"/>
      <c r="F25" s="160"/>
      <c r="G25" s="160"/>
      <c r="H25" s="160"/>
      <c r="I25" s="160"/>
      <c r="J25" s="160"/>
      <c r="K25" s="160"/>
      <c r="L25" s="160"/>
      <c r="M25" s="160"/>
      <c r="N25" s="160"/>
      <c r="O25" s="160"/>
    </row>
    <row r="26" spans="2:15">
      <c r="B26" s="160"/>
      <c r="C26" s="160"/>
      <c r="D26" s="160"/>
      <c r="E26" s="160"/>
      <c r="F26" s="160"/>
      <c r="G26" s="160"/>
      <c r="H26" s="160"/>
      <c r="I26" s="160"/>
      <c r="J26" s="160"/>
      <c r="K26" s="160"/>
      <c r="L26" s="160"/>
      <c r="M26" s="160"/>
      <c r="N26" s="160"/>
      <c r="O26" s="160"/>
    </row>
    <row r="27" spans="2:15">
      <c r="B27" s="160"/>
      <c r="C27" s="160"/>
      <c r="D27" s="160"/>
      <c r="E27" s="160"/>
      <c r="F27" s="160"/>
      <c r="G27" s="160"/>
      <c r="H27" s="160"/>
      <c r="I27" s="160"/>
      <c r="J27" s="160"/>
      <c r="K27" s="160"/>
      <c r="L27" s="160"/>
      <c r="M27" s="160"/>
      <c r="N27" s="160"/>
      <c r="O27" s="160"/>
    </row>
    <row r="28" spans="2:15">
      <c r="B28" s="160"/>
      <c r="C28" s="160"/>
      <c r="D28" s="160"/>
      <c r="E28" s="160"/>
      <c r="F28" s="160"/>
      <c r="G28" s="160"/>
      <c r="H28" s="160"/>
      <c r="I28" s="160"/>
      <c r="J28" s="160"/>
      <c r="K28" s="160"/>
      <c r="L28" s="160"/>
      <c r="M28" s="160"/>
      <c r="N28" s="160"/>
      <c r="O28" s="160"/>
    </row>
  </sheetData>
  <mergeCells count="1">
    <mergeCell ref="B2:S2"/>
  </mergeCells>
  <phoneticPr fontId="21" type="noConversion"/>
  <hyperlinks>
    <hyperlink ref="B1" location="'Table of Contents'!A1" display="Table of Contents" xr:uid="{3E1AADFF-A3FF-4EC7-8544-69B67A84AE8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62A94-D0FD-49FF-9CFA-5D9688EEE886}">
  <dimension ref="B1:AC58"/>
  <sheetViews>
    <sheetView workbookViewId="0">
      <selection activeCell="B1" sqref="B1"/>
    </sheetView>
  </sheetViews>
  <sheetFormatPr defaultColWidth="9.1328125" defaultRowHeight="14.25"/>
  <cols>
    <col min="1" max="1" width="9.1328125" style="35"/>
    <col min="2" max="2" width="7.86328125" style="35" customWidth="1"/>
    <col min="3" max="3" width="16.1328125" style="35" customWidth="1"/>
    <col min="4" max="4" width="16" style="35" customWidth="1"/>
    <col min="5" max="5" width="14.3984375" style="35" customWidth="1"/>
    <col min="6" max="6" width="21.3984375" style="35" bestFit="1" customWidth="1"/>
    <col min="7" max="7" width="21.3984375" style="160" customWidth="1"/>
    <col min="8" max="8" width="9.1328125" style="35"/>
    <col min="9" max="9" width="27.86328125" style="35" customWidth="1"/>
    <col min="10" max="10" width="27.1328125" style="35" customWidth="1"/>
    <col min="11" max="11" width="11.53125" style="35" customWidth="1"/>
    <col min="12" max="12" width="12.73046875" style="35" customWidth="1"/>
    <col min="13" max="13" width="26.86328125" style="35" customWidth="1"/>
    <col min="14" max="24" width="9.1328125" style="35" customWidth="1"/>
    <col min="25" max="16384" width="9.1328125" style="35"/>
  </cols>
  <sheetData>
    <row r="1" spans="2:29">
      <c r="B1" s="85" t="s">
        <v>122</v>
      </c>
      <c r="Y1" s="191"/>
      <c r="Z1" s="191"/>
      <c r="AA1" s="191"/>
      <c r="AB1" s="191"/>
      <c r="AC1" s="191"/>
    </row>
    <row r="2" spans="2:29" ht="14.65" thickBot="1">
      <c r="D2" s="111"/>
      <c r="E2" s="111"/>
      <c r="Y2" s="191"/>
      <c r="Z2" s="191"/>
      <c r="AA2" s="191"/>
      <c r="AB2" s="191"/>
      <c r="AC2" s="191"/>
    </row>
    <row r="3" spans="2:29" ht="70.150000000000006" customHeight="1" thickBot="1">
      <c r="B3" s="364" t="s">
        <v>214</v>
      </c>
      <c r="C3" s="365" t="s">
        <v>129</v>
      </c>
      <c r="D3" s="365" t="s">
        <v>163</v>
      </c>
      <c r="E3" s="366" t="s">
        <v>215</v>
      </c>
      <c r="F3" s="287"/>
      <c r="G3" s="287"/>
      <c r="V3" s="191"/>
      <c r="W3" s="191"/>
      <c r="X3" s="191"/>
      <c r="Y3" s="191"/>
      <c r="Z3" s="191"/>
    </row>
    <row r="4" spans="2:29">
      <c r="B4" s="446" t="s">
        <v>216</v>
      </c>
      <c r="C4" s="254" t="s">
        <v>491</v>
      </c>
      <c r="D4" s="311">
        <v>11544</v>
      </c>
      <c r="E4" s="311">
        <v>8909</v>
      </c>
      <c r="F4" s="287"/>
      <c r="G4" s="287"/>
      <c r="H4" s="111"/>
      <c r="I4" s="196"/>
      <c r="V4" s="191"/>
      <c r="W4" s="191"/>
      <c r="X4" s="191"/>
      <c r="Y4" s="191"/>
      <c r="Z4" s="191"/>
    </row>
    <row r="5" spans="2:29">
      <c r="B5" s="447"/>
      <c r="C5" s="252" t="s">
        <v>56</v>
      </c>
      <c r="D5" s="312">
        <v>12460</v>
      </c>
      <c r="E5" s="312">
        <v>10183</v>
      </c>
      <c r="F5" s="287"/>
      <c r="G5" s="287"/>
      <c r="H5" s="160"/>
      <c r="V5" s="191"/>
      <c r="W5" s="191"/>
      <c r="X5" s="191"/>
      <c r="Y5" s="191"/>
      <c r="Z5" s="191"/>
    </row>
    <row r="6" spans="2:29">
      <c r="B6" s="447"/>
      <c r="C6" s="252" t="s">
        <v>57</v>
      </c>
      <c r="D6" s="312">
        <v>34868</v>
      </c>
      <c r="E6" s="312">
        <v>27958</v>
      </c>
      <c r="F6" s="287"/>
      <c r="G6" s="287"/>
      <c r="H6" s="160"/>
      <c r="V6" s="191"/>
      <c r="W6" s="191"/>
      <c r="X6" s="191"/>
      <c r="Y6" s="191"/>
      <c r="Z6" s="191"/>
    </row>
    <row r="7" spans="2:29">
      <c r="B7" s="447"/>
      <c r="C7" s="252" t="s">
        <v>58</v>
      </c>
      <c r="D7" s="312">
        <v>23679</v>
      </c>
      <c r="E7" s="312">
        <v>18509</v>
      </c>
      <c r="F7" s="287"/>
      <c r="G7" s="287"/>
      <c r="H7" s="160"/>
      <c r="V7" s="191"/>
      <c r="W7" s="191"/>
      <c r="X7" s="191"/>
      <c r="Y7" s="191"/>
      <c r="Z7" s="191"/>
    </row>
    <row r="8" spans="2:29">
      <c r="B8" s="447"/>
      <c r="C8" s="252" t="s">
        <v>59</v>
      </c>
      <c r="D8" s="312">
        <v>15629</v>
      </c>
      <c r="E8" s="312">
        <v>11917</v>
      </c>
      <c r="F8" s="287"/>
      <c r="G8" s="287"/>
      <c r="H8" s="160"/>
      <c r="V8" s="191"/>
      <c r="W8" s="191"/>
      <c r="X8" s="191"/>
      <c r="Y8" s="191"/>
      <c r="Z8" s="191"/>
    </row>
    <row r="9" spans="2:29" s="160" customFormat="1">
      <c r="B9" s="447"/>
      <c r="C9" s="252" t="s">
        <v>60</v>
      </c>
      <c r="D9" s="312">
        <v>19188</v>
      </c>
      <c r="E9" s="312">
        <v>12246</v>
      </c>
      <c r="F9" s="287"/>
      <c r="G9" s="287"/>
      <c r="V9" s="191"/>
      <c r="W9" s="191"/>
      <c r="X9" s="191"/>
      <c r="Y9" s="191"/>
      <c r="Z9" s="191"/>
    </row>
    <row r="10" spans="2:29" s="160" customFormat="1">
      <c r="B10" s="447"/>
      <c r="C10" s="252" t="s">
        <v>483</v>
      </c>
      <c r="D10" s="312">
        <v>129</v>
      </c>
      <c r="E10" s="312">
        <v>89</v>
      </c>
      <c r="F10" s="287"/>
      <c r="G10" s="287"/>
      <c r="V10" s="191"/>
      <c r="W10" s="191"/>
      <c r="X10" s="191"/>
      <c r="Y10" s="191"/>
      <c r="Z10" s="191"/>
    </row>
    <row r="11" spans="2:29" ht="15.75" thickBot="1">
      <c r="B11" s="447"/>
      <c r="C11" s="367" t="s">
        <v>242</v>
      </c>
      <c r="D11" s="368">
        <v>2114</v>
      </c>
      <c r="E11" s="368">
        <v>1758</v>
      </c>
      <c r="F11" s="287"/>
      <c r="G11" s="287"/>
      <c r="H11" s="160"/>
      <c r="V11" s="191"/>
      <c r="W11" s="6"/>
      <c r="X11" s="6"/>
      <c r="Y11" s="6"/>
      <c r="Z11" s="6"/>
    </row>
    <row r="12" spans="2:29" ht="14.25" customHeight="1">
      <c r="B12" s="448" t="s">
        <v>221</v>
      </c>
      <c r="C12" s="251" t="s">
        <v>491</v>
      </c>
      <c r="D12" s="314">
        <v>730</v>
      </c>
      <c r="E12" s="314">
        <v>660</v>
      </c>
      <c r="F12" s="287"/>
      <c r="G12" s="287"/>
      <c r="H12" s="160"/>
      <c r="I12" s="287"/>
      <c r="J12" s="287"/>
      <c r="Y12" s="191"/>
      <c r="Z12" s="6"/>
      <c r="AA12" s="6"/>
      <c r="AB12" s="6"/>
      <c r="AC12" s="6"/>
    </row>
    <row r="13" spans="2:29">
      <c r="B13" s="449"/>
      <c r="C13" s="252" t="s">
        <v>56</v>
      </c>
      <c r="D13" s="312">
        <v>338</v>
      </c>
      <c r="E13" s="312">
        <v>314</v>
      </c>
      <c r="F13" s="287"/>
      <c r="G13" s="287"/>
      <c r="H13" s="160"/>
      <c r="I13" s="287"/>
      <c r="J13" s="287"/>
    </row>
    <row r="14" spans="2:29">
      <c r="B14" s="449"/>
      <c r="C14" s="252" t="s">
        <v>57</v>
      </c>
      <c r="D14" s="312">
        <v>1215</v>
      </c>
      <c r="E14" s="312">
        <v>1091</v>
      </c>
      <c r="F14" s="287"/>
      <c r="G14" s="287"/>
      <c r="I14" s="287"/>
      <c r="J14" s="287"/>
    </row>
    <row r="15" spans="2:29">
      <c r="B15" s="449"/>
      <c r="C15" s="252" t="s">
        <v>58</v>
      </c>
      <c r="D15" s="312">
        <v>1521</v>
      </c>
      <c r="E15" s="312">
        <v>1336</v>
      </c>
      <c r="F15" s="287"/>
      <c r="G15" s="287"/>
      <c r="H15" s="111"/>
      <c r="K15" s="217"/>
    </row>
    <row r="16" spans="2:29" ht="14.25" customHeight="1">
      <c r="B16" s="449"/>
      <c r="C16" s="252" t="s">
        <v>59</v>
      </c>
      <c r="D16" s="312">
        <v>2043</v>
      </c>
      <c r="E16" s="312">
        <v>1764</v>
      </c>
      <c r="F16" s="287"/>
      <c r="G16" s="287"/>
      <c r="H16" s="111"/>
      <c r="I16" s="160"/>
      <c r="J16" s="160"/>
      <c r="K16" s="230"/>
    </row>
    <row r="17" spans="2:26" ht="14.25" customHeight="1">
      <c r="B17" s="449"/>
      <c r="C17" s="252" t="s">
        <v>60</v>
      </c>
      <c r="D17" s="312">
        <v>4900</v>
      </c>
      <c r="E17" s="312">
        <v>4077</v>
      </c>
      <c r="F17" s="287"/>
      <c r="G17" s="287"/>
      <c r="I17" s="287"/>
      <c r="J17" s="287"/>
      <c r="K17" s="287"/>
      <c r="L17" s="287"/>
      <c r="M17" s="287"/>
      <c r="N17" s="287"/>
    </row>
    <row r="18" spans="2:26" s="160" customFormat="1" ht="14.25" customHeight="1">
      <c r="B18" s="449"/>
      <c r="C18" s="252" t="s">
        <v>483</v>
      </c>
      <c r="D18" s="312">
        <v>20973</v>
      </c>
      <c r="E18" s="312">
        <v>13742</v>
      </c>
      <c r="F18" s="287"/>
      <c r="G18" s="287"/>
      <c r="I18" s="287"/>
      <c r="J18" s="287"/>
      <c r="K18" s="287"/>
      <c r="L18" s="287"/>
      <c r="M18" s="287"/>
      <c r="N18" s="287"/>
    </row>
    <row r="19" spans="2:26" ht="14.25" customHeight="1" thickBot="1">
      <c r="B19" s="450"/>
      <c r="C19" s="253" t="s">
        <v>242</v>
      </c>
      <c r="D19" s="313">
        <v>40195</v>
      </c>
      <c r="E19" s="313">
        <v>25427</v>
      </c>
      <c r="F19" s="287"/>
      <c r="G19" s="287"/>
      <c r="I19" s="287"/>
      <c r="J19" s="287"/>
      <c r="K19" s="287"/>
      <c r="L19" s="287"/>
      <c r="M19" s="287"/>
      <c r="N19" s="287"/>
    </row>
    <row r="20" spans="2:26" ht="14.65" customHeight="1">
      <c r="B20" s="296" t="s">
        <v>552</v>
      </c>
      <c r="D20" s="164"/>
      <c r="E20" s="164"/>
      <c r="G20" s="111"/>
      <c r="H20" s="111"/>
      <c r="I20" s="287"/>
      <c r="J20" s="287"/>
      <c r="K20" s="287"/>
      <c r="L20" s="287"/>
      <c r="M20" s="287"/>
      <c r="N20" s="287"/>
    </row>
    <row r="21" spans="2:26" ht="16.5" customHeight="1">
      <c r="B21" s="445" t="s">
        <v>517</v>
      </c>
      <c r="C21" s="445"/>
      <c r="D21" s="445"/>
      <c r="E21" s="445"/>
      <c r="F21" s="445"/>
      <c r="G21" s="445"/>
      <c r="H21" s="230"/>
      <c r="I21" s="287"/>
      <c r="J21" s="287"/>
      <c r="K21" s="287"/>
      <c r="L21" s="287"/>
      <c r="M21" s="287"/>
      <c r="N21" s="287"/>
    </row>
    <row r="22" spans="2:26" ht="14.25" customHeight="1">
      <c r="B22" s="445"/>
      <c r="C22" s="445"/>
      <c r="D22" s="445"/>
      <c r="E22" s="445"/>
      <c r="F22" s="445"/>
      <c r="G22" s="445"/>
      <c r="H22" s="230"/>
      <c r="I22" s="287"/>
      <c r="J22" s="287"/>
      <c r="K22" s="287"/>
      <c r="L22" s="287"/>
      <c r="M22" s="287"/>
      <c r="N22" s="287"/>
      <c r="O22" s="287"/>
    </row>
    <row r="23" spans="2:26" ht="14.25" customHeight="1">
      <c r="B23" s="445"/>
      <c r="C23" s="445"/>
      <c r="D23" s="445"/>
      <c r="E23" s="445"/>
      <c r="F23" s="445"/>
      <c r="G23" s="445"/>
      <c r="H23" s="230"/>
      <c r="I23" s="287"/>
      <c r="J23" s="287"/>
      <c r="K23" s="287"/>
      <c r="L23" s="287"/>
      <c r="M23" s="287"/>
      <c r="N23" s="287"/>
      <c r="O23" s="287"/>
    </row>
    <row r="24" spans="2:26" ht="18" customHeight="1">
      <c r="B24" s="445"/>
      <c r="C24" s="445"/>
      <c r="D24" s="445"/>
      <c r="E24" s="445"/>
      <c r="F24" s="445"/>
      <c r="G24" s="445"/>
      <c r="H24" s="230"/>
      <c r="I24" s="287"/>
      <c r="J24" s="287"/>
      <c r="K24" s="287"/>
      <c r="L24" s="287"/>
      <c r="M24" s="287"/>
      <c r="N24" s="287"/>
      <c r="O24" s="287"/>
      <c r="Z24" s="230"/>
    </row>
    <row r="25" spans="2:26">
      <c r="B25" s="445"/>
      <c r="C25" s="445"/>
      <c r="D25" s="445"/>
      <c r="E25" s="445"/>
      <c r="F25" s="445"/>
      <c r="G25" s="445"/>
      <c r="H25" s="230"/>
      <c r="I25" s="287"/>
      <c r="J25" s="287"/>
      <c r="K25" s="287"/>
      <c r="L25" s="287"/>
      <c r="M25" s="287"/>
      <c r="N25" s="287"/>
      <c r="O25" s="287"/>
      <c r="Z25" s="230"/>
    </row>
    <row r="26" spans="2:26">
      <c r="B26" s="332"/>
      <c r="C26" s="332"/>
      <c r="D26" s="332"/>
      <c r="E26" s="332"/>
      <c r="F26" s="332"/>
      <c r="G26" s="332"/>
      <c r="H26" s="230"/>
      <c r="I26" s="287"/>
      <c r="J26" s="287"/>
      <c r="K26" s="287"/>
      <c r="L26" s="287"/>
      <c r="M26" s="287"/>
      <c r="N26" s="287"/>
      <c r="O26" s="287"/>
      <c r="Z26" s="230"/>
    </row>
    <row r="27" spans="2:26">
      <c r="B27" s="277"/>
      <c r="C27" s="277"/>
      <c r="D27" s="277"/>
      <c r="E27" s="277"/>
      <c r="F27" s="277"/>
      <c r="G27" s="230"/>
      <c r="H27" s="230"/>
      <c r="I27" s="287"/>
      <c r="J27" s="287"/>
      <c r="K27" s="287"/>
      <c r="L27" s="287"/>
      <c r="M27" s="287"/>
      <c r="N27" s="287"/>
      <c r="O27" s="287"/>
      <c r="Z27" s="230"/>
    </row>
    <row r="28" spans="2:26" s="160" customFormat="1">
      <c r="B28" s="277"/>
      <c r="C28" s="277"/>
      <c r="D28" s="277"/>
      <c r="E28" s="277"/>
      <c r="F28" s="277"/>
      <c r="G28" s="111"/>
      <c r="H28" s="230"/>
      <c r="I28" s="287"/>
      <c r="J28" s="287"/>
      <c r="K28" s="287"/>
      <c r="L28" s="287"/>
      <c r="M28" s="287"/>
      <c r="N28" s="287"/>
      <c r="O28" s="287"/>
      <c r="Z28" s="230"/>
    </row>
    <row r="29" spans="2:26" ht="18" customHeight="1">
      <c r="B29" s="277"/>
      <c r="C29" s="277"/>
      <c r="D29" s="277"/>
      <c r="E29" s="277"/>
      <c r="F29" s="277"/>
      <c r="G29" s="111"/>
      <c r="H29" s="230"/>
      <c r="I29" s="287"/>
      <c r="J29" s="287"/>
      <c r="K29" s="287"/>
      <c r="L29" s="287"/>
      <c r="M29" s="287"/>
      <c r="N29" s="287"/>
      <c r="Y29" s="230"/>
    </row>
    <row r="30" spans="2:26">
      <c r="B30" s="277"/>
      <c r="C30" s="277"/>
      <c r="D30" s="277"/>
      <c r="E30" s="277"/>
      <c r="F30" s="277"/>
      <c r="G30" s="111"/>
      <c r="H30" s="230"/>
      <c r="I30" s="287"/>
      <c r="J30" s="287"/>
      <c r="K30" s="287"/>
      <c r="L30" s="287"/>
      <c r="M30" s="287"/>
      <c r="N30" s="287"/>
      <c r="Y30" s="230"/>
    </row>
    <row r="31" spans="2:26">
      <c r="B31" s="277"/>
      <c r="C31" s="277"/>
      <c r="D31" s="277"/>
      <c r="E31" s="277"/>
      <c r="F31" s="277"/>
      <c r="G31" s="111"/>
      <c r="H31" s="230"/>
      <c r="I31" s="287"/>
      <c r="J31" s="287"/>
      <c r="K31" s="287"/>
      <c r="L31" s="287"/>
      <c r="M31" s="287"/>
      <c r="N31" s="287"/>
    </row>
    <row r="32" spans="2:26">
      <c r="C32" s="160"/>
      <c r="D32" s="160"/>
      <c r="E32" s="160"/>
      <c r="F32" s="160"/>
      <c r="G32" s="111"/>
      <c r="H32" s="230"/>
      <c r="I32" s="287"/>
      <c r="J32" s="287"/>
      <c r="K32" s="287"/>
      <c r="L32" s="287"/>
      <c r="M32" s="287"/>
      <c r="N32" s="287"/>
    </row>
    <row r="33" spans="3:25">
      <c r="C33" s="160"/>
      <c r="D33" s="160"/>
      <c r="E33" s="160"/>
      <c r="F33" s="160"/>
      <c r="G33" s="111"/>
      <c r="H33" s="160"/>
      <c r="I33" s="287"/>
      <c r="J33" s="287"/>
      <c r="K33" s="287"/>
      <c r="L33" s="287"/>
      <c r="M33" s="287"/>
      <c r="N33" s="287"/>
      <c r="Y33" s="230"/>
    </row>
    <row r="34" spans="3:25">
      <c r="C34" s="160"/>
      <c r="D34" s="167"/>
      <c r="E34" s="160"/>
      <c r="F34" s="160"/>
      <c r="G34" s="111"/>
      <c r="H34" s="160"/>
      <c r="I34" s="287"/>
      <c r="J34" s="287"/>
      <c r="K34" s="287"/>
      <c r="L34" s="287"/>
      <c r="M34" s="287"/>
      <c r="N34" s="287"/>
      <c r="Y34" s="230"/>
    </row>
    <row r="35" spans="3:25" s="160" customFormat="1">
      <c r="D35" s="167"/>
      <c r="G35" s="111"/>
      <c r="I35" s="287"/>
      <c r="J35" s="287"/>
      <c r="K35" s="287"/>
      <c r="L35" s="287"/>
      <c r="M35" s="287"/>
      <c r="N35" s="287"/>
      <c r="Y35" s="230"/>
    </row>
    <row r="36" spans="3:25">
      <c r="C36" s="160"/>
      <c r="D36" s="167"/>
      <c r="E36" s="160"/>
      <c r="F36" s="160"/>
      <c r="G36" s="111"/>
      <c r="H36" s="230"/>
      <c r="K36" s="230"/>
      <c r="L36" s="230"/>
      <c r="Y36" s="230"/>
    </row>
    <row r="37" spans="3:25">
      <c r="C37" s="160"/>
      <c r="D37" s="167"/>
      <c r="E37" s="160"/>
      <c r="F37" s="160"/>
      <c r="G37" s="111"/>
      <c r="H37" s="230"/>
      <c r="K37" s="230"/>
      <c r="L37" s="230"/>
      <c r="Y37" s="230"/>
    </row>
    <row r="38" spans="3:25">
      <c r="C38" s="160"/>
      <c r="D38" s="167"/>
      <c r="E38" s="160"/>
      <c r="F38" s="160"/>
      <c r="G38" s="230"/>
      <c r="H38" s="230"/>
      <c r="Y38" s="230"/>
    </row>
    <row r="39" spans="3:25">
      <c r="C39" s="160"/>
      <c r="D39" s="165"/>
      <c r="E39" s="166"/>
      <c r="F39" s="166"/>
      <c r="G39" s="166"/>
      <c r="H39" s="166"/>
      <c r="Y39" s="230"/>
    </row>
    <row r="40" spans="3:25">
      <c r="C40" s="160"/>
      <c r="D40" s="167"/>
      <c r="E40" s="160"/>
      <c r="F40" s="160"/>
      <c r="G40" s="230"/>
      <c r="H40" s="230"/>
    </row>
    <row r="41" spans="3:25">
      <c r="C41" s="160"/>
      <c r="D41" s="167"/>
      <c r="E41" s="160"/>
      <c r="F41" s="160"/>
      <c r="G41" s="230"/>
      <c r="H41" s="230"/>
    </row>
    <row r="42" spans="3:25">
      <c r="C42" s="160"/>
      <c r="D42" s="167"/>
      <c r="E42" s="160"/>
      <c r="F42" s="160"/>
      <c r="G42" s="230"/>
      <c r="H42" s="230"/>
    </row>
    <row r="43" spans="3:25">
      <c r="C43" s="160"/>
      <c r="D43" s="167"/>
      <c r="E43" s="160"/>
      <c r="F43" s="160"/>
      <c r="G43" s="230"/>
      <c r="H43" s="230"/>
    </row>
    <row r="44" spans="3:25">
      <c r="C44" s="160"/>
      <c r="D44" s="167"/>
      <c r="E44" s="160"/>
      <c r="F44" s="160"/>
      <c r="H44" s="160"/>
    </row>
    <row r="45" spans="3:25">
      <c r="C45" s="160"/>
      <c r="D45" s="167"/>
      <c r="E45" s="160"/>
      <c r="F45" s="160"/>
      <c r="H45" s="160"/>
    </row>
    <row r="46" spans="3:25">
      <c r="C46" s="160"/>
      <c r="D46" s="167"/>
      <c r="E46" s="160"/>
      <c r="F46" s="160"/>
      <c r="H46" s="160"/>
    </row>
    <row r="47" spans="3:25">
      <c r="C47" s="160"/>
      <c r="D47" s="167"/>
      <c r="E47" s="160"/>
      <c r="F47" s="160"/>
      <c r="H47" s="160"/>
    </row>
    <row r="48" spans="3:25">
      <c r="C48" s="160"/>
      <c r="D48" s="167"/>
      <c r="E48" s="160"/>
      <c r="F48" s="160"/>
      <c r="H48" s="160"/>
    </row>
    <row r="49" spans="4:8">
      <c r="D49" s="167"/>
      <c r="E49" s="160"/>
      <c r="F49" s="160"/>
      <c r="H49" s="160"/>
    </row>
    <row r="50" spans="4:8">
      <c r="D50" s="167"/>
      <c r="E50" s="160"/>
      <c r="F50" s="160"/>
      <c r="H50" s="160"/>
    </row>
    <row r="51" spans="4:8">
      <c r="D51" s="167"/>
      <c r="E51" s="160"/>
      <c r="F51" s="160"/>
      <c r="H51" s="160"/>
    </row>
    <row r="52" spans="4:8">
      <c r="D52" s="167"/>
      <c r="E52" s="160"/>
      <c r="F52" s="160"/>
      <c r="H52" s="160"/>
    </row>
    <row r="53" spans="4:8">
      <c r="D53" s="167"/>
      <c r="E53" s="160"/>
      <c r="F53" s="160"/>
      <c r="H53" s="160"/>
    </row>
    <row r="54" spans="4:8">
      <c r="D54" s="167"/>
      <c r="E54" s="160"/>
      <c r="F54" s="160"/>
      <c r="H54" s="160"/>
    </row>
    <row r="55" spans="4:8">
      <c r="D55" s="167"/>
      <c r="E55" s="160"/>
      <c r="F55" s="160"/>
      <c r="H55" s="160"/>
    </row>
    <row r="56" spans="4:8">
      <c r="D56" s="167"/>
      <c r="E56" s="160"/>
      <c r="F56" s="160"/>
      <c r="H56" s="160"/>
    </row>
    <row r="57" spans="4:8">
      <c r="D57" s="167"/>
      <c r="E57" s="160"/>
      <c r="F57" s="160"/>
      <c r="H57" s="160"/>
    </row>
    <row r="58" spans="4:8">
      <c r="D58" s="167"/>
      <c r="E58" s="160"/>
      <c r="F58" s="160"/>
      <c r="H58" s="160"/>
    </row>
  </sheetData>
  <mergeCells count="3">
    <mergeCell ref="B21:G25"/>
    <mergeCell ref="B4:B11"/>
    <mergeCell ref="B12:B19"/>
  </mergeCells>
  <hyperlinks>
    <hyperlink ref="B1" location="'Table of Contents'!A1" display="Table of Contents" xr:uid="{32577E6B-7078-4BDC-9B78-FCF9B4C75DFD}"/>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5228F-A4E6-421D-8C4F-28B4E9CA0DEC}">
  <dimension ref="B1:AH34"/>
  <sheetViews>
    <sheetView workbookViewId="0">
      <selection activeCell="B1" sqref="B1"/>
    </sheetView>
  </sheetViews>
  <sheetFormatPr defaultColWidth="9.1328125" defaultRowHeight="14.25"/>
  <cols>
    <col min="1" max="1" width="9.1328125" style="35"/>
    <col min="2" max="3" width="15.53125" style="35" customWidth="1"/>
    <col min="4" max="4" width="16.19921875" style="35" customWidth="1"/>
    <col min="5" max="8" width="15.53125" style="35" customWidth="1"/>
    <col min="9" max="9" width="12.73046875" style="35" customWidth="1"/>
    <col min="10" max="12" width="25.6640625" style="35" customWidth="1"/>
    <col min="13" max="26" width="9.1328125" style="35" customWidth="1"/>
    <col min="27" max="16384" width="9.1328125" style="35"/>
  </cols>
  <sheetData>
    <row r="1" spans="2:31">
      <c r="B1" s="85" t="s">
        <v>122</v>
      </c>
      <c r="AA1" s="191"/>
      <c r="AB1" s="191"/>
      <c r="AC1" s="191"/>
      <c r="AD1" s="191"/>
      <c r="AE1" s="191"/>
    </row>
    <row r="2" spans="2:31" ht="14.65" thickBot="1">
      <c r="AA2" s="240"/>
      <c r="AB2" s="191"/>
      <c r="AC2" s="191"/>
      <c r="AD2" s="191"/>
      <c r="AE2" s="191"/>
    </row>
    <row r="3" spans="2:31" ht="34.5" customHeight="1">
      <c r="B3" s="454" t="s">
        <v>469</v>
      </c>
      <c r="C3" s="455"/>
      <c r="D3" s="456"/>
      <c r="E3" s="196"/>
      <c r="F3" s="432" t="s">
        <v>222</v>
      </c>
      <c r="G3" s="432"/>
      <c r="J3" s="451" t="s">
        <v>523</v>
      </c>
      <c r="K3" s="451" t="s">
        <v>468</v>
      </c>
      <c r="L3" s="451" t="s">
        <v>525</v>
      </c>
      <c r="AA3" s="240"/>
      <c r="AB3" s="191"/>
      <c r="AC3" s="191"/>
      <c r="AD3" s="191"/>
      <c r="AE3" s="191"/>
    </row>
    <row r="4" spans="2:31" ht="17.25" customHeight="1">
      <c r="B4" s="88" t="s">
        <v>124</v>
      </c>
      <c r="C4" s="88" t="s">
        <v>216</v>
      </c>
      <c r="D4" s="88" t="s">
        <v>221</v>
      </c>
      <c r="F4" s="457"/>
      <c r="G4" s="457"/>
      <c r="H4" s="244"/>
      <c r="J4" s="452"/>
      <c r="K4" s="452"/>
      <c r="L4" s="452"/>
      <c r="AA4" s="240"/>
      <c r="AB4" s="191"/>
      <c r="AC4" s="191"/>
      <c r="AD4" s="191"/>
      <c r="AE4" s="191"/>
    </row>
    <row r="5" spans="2:31">
      <c r="B5" s="88">
        <v>2018</v>
      </c>
      <c r="C5" s="89">
        <v>174.04775251079201</v>
      </c>
      <c r="D5" s="89">
        <v>468.49754964855703</v>
      </c>
      <c r="F5" s="88">
        <v>2018</v>
      </c>
      <c r="G5" s="89">
        <v>545411661.21000004</v>
      </c>
      <c r="H5" s="244"/>
      <c r="J5" s="363" t="s">
        <v>217</v>
      </c>
      <c r="K5" s="312">
        <v>72418</v>
      </c>
      <c r="L5" s="57">
        <f>K5/191526</f>
        <v>0.37811054373818698</v>
      </c>
      <c r="AA5" s="240"/>
      <c r="AB5" s="191"/>
      <c r="AC5" s="191"/>
      <c r="AD5" s="191"/>
      <c r="AE5" s="191"/>
    </row>
    <row r="6" spans="2:31">
      <c r="B6" s="88">
        <v>2019</v>
      </c>
      <c r="C6" s="89">
        <v>162.77619443112101</v>
      </c>
      <c r="D6" s="89">
        <v>526.68283214371399</v>
      </c>
      <c r="F6" s="88">
        <v>2019</v>
      </c>
      <c r="G6" s="89">
        <v>623593366.38</v>
      </c>
      <c r="H6" s="244"/>
      <c r="I6" s="244"/>
      <c r="J6" s="363" t="s">
        <v>218</v>
      </c>
      <c r="K6" s="312">
        <v>21188</v>
      </c>
      <c r="L6" s="57">
        <f t="shared" ref="L6:L9" si="0">K6/191526</f>
        <v>0.11062727775863329</v>
      </c>
      <c r="N6" s="287"/>
      <c r="AA6" s="240"/>
      <c r="AB6" s="191"/>
      <c r="AC6" s="191"/>
      <c r="AD6" s="191"/>
      <c r="AE6" s="191"/>
    </row>
    <row r="7" spans="2:31">
      <c r="B7" s="88">
        <v>2020</v>
      </c>
      <c r="C7" s="89">
        <v>151.61461639820499</v>
      </c>
      <c r="D7" s="89">
        <v>490.76962172977898</v>
      </c>
      <c r="F7" s="88">
        <v>2020</v>
      </c>
      <c r="G7" s="89">
        <v>573573439</v>
      </c>
      <c r="H7" s="244"/>
      <c r="I7" s="244"/>
      <c r="J7" s="363" t="s">
        <v>219</v>
      </c>
      <c r="K7" s="312">
        <v>11948</v>
      </c>
      <c r="L7" s="57">
        <f t="shared" si="0"/>
        <v>6.2383175130269516E-2</v>
      </c>
      <c r="N7" s="287"/>
      <c r="AA7" s="240"/>
      <c r="AB7" s="191"/>
      <c r="AC7" s="191"/>
      <c r="AD7" s="191"/>
      <c r="AE7" s="191"/>
    </row>
    <row r="8" spans="2:31" s="287" customFormat="1">
      <c r="B8" s="356"/>
      <c r="C8" s="91"/>
      <c r="D8" s="91"/>
      <c r="F8" s="357"/>
      <c r="G8" s="358"/>
      <c r="H8" s="244"/>
      <c r="I8" s="244"/>
      <c r="J8" s="363" t="s">
        <v>220</v>
      </c>
      <c r="K8" s="312">
        <v>32806</v>
      </c>
      <c r="L8" s="57">
        <f t="shared" si="0"/>
        <v>0.17128744922360412</v>
      </c>
    </row>
    <row r="9" spans="2:31" ht="16.899999999999999">
      <c r="D9" s="92"/>
      <c r="E9" s="93"/>
      <c r="F9" s="93"/>
      <c r="G9" s="93"/>
      <c r="I9" s="244"/>
      <c r="J9" s="363" t="s">
        <v>522</v>
      </c>
      <c r="K9" s="312">
        <v>52803</v>
      </c>
      <c r="L9" s="57">
        <f t="shared" si="0"/>
        <v>0.2756962501174775</v>
      </c>
      <c r="N9" s="287"/>
      <c r="AA9" s="240"/>
      <c r="AB9" s="191"/>
      <c r="AC9" s="191"/>
      <c r="AD9" s="191"/>
      <c r="AE9" s="191"/>
    </row>
    <row r="10" spans="2:31" ht="17.25" customHeight="1" thickBot="1">
      <c r="B10" s="458" t="s">
        <v>470</v>
      </c>
      <c r="C10" s="444"/>
      <c r="D10" s="444"/>
      <c r="E10" s="444"/>
      <c r="F10" s="444"/>
      <c r="G10" s="444"/>
      <c r="H10" s="444"/>
      <c r="I10" s="244"/>
      <c r="J10" s="296" t="s">
        <v>552</v>
      </c>
      <c r="K10" s="287"/>
      <c r="L10" s="287"/>
      <c r="N10" s="287"/>
      <c r="AA10" s="240"/>
      <c r="AB10" s="191"/>
      <c r="AC10" s="191"/>
      <c r="AD10" s="191"/>
      <c r="AE10" s="191"/>
    </row>
    <row r="11" spans="2:31" ht="15.4">
      <c r="B11" s="255"/>
      <c r="C11" s="459" t="s">
        <v>221</v>
      </c>
      <c r="D11" s="460"/>
      <c r="E11" s="461"/>
      <c r="F11" s="459" t="s">
        <v>216</v>
      </c>
      <c r="G11" s="460"/>
      <c r="H11" s="461"/>
      <c r="I11" s="244"/>
      <c r="J11" s="362" t="s">
        <v>524</v>
      </c>
      <c r="K11" s="287"/>
      <c r="L11" s="287"/>
      <c r="N11" s="287"/>
      <c r="AA11" s="240"/>
      <c r="AB11" s="6"/>
      <c r="AC11" s="6"/>
      <c r="AD11" s="6"/>
      <c r="AE11" s="6"/>
    </row>
    <row r="12" spans="2:31" ht="15.4">
      <c r="B12" s="256" t="s">
        <v>129</v>
      </c>
      <c r="C12" s="258">
        <v>2018</v>
      </c>
      <c r="D12" s="299">
        <v>2019</v>
      </c>
      <c r="E12" s="259">
        <v>2020</v>
      </c>
      <c r="F12" s="258">
        <v>2018</v>
      </c>
      <c r="G12" s="299">
        <v>2019</v>
      </c>
      <c r="H12" s="259">
        <v>2020</v>
      </c>
      <c r="I12" s="244"/>
      <c r="J12" s="244"/>
      <c r="K12" s="244"/>
      <c r="L12" s="244"/>
      <c r="M12" s="287"/>
      <c r="N12" s="287"/>
      <c r="AA12" s="240"/>
      <c r="AB12" s="6"/>
      <c r="AC12" s="6"/>
      <c r="AD12" s="6"/>
      <c r="AE12" s="6"/>
    </row>
    <row r="13" spans="2:31">
      <c r="B13" s="255" t="s">
        <v>491</v>
      </c>
      <c r="C13" s="361">
        <v>407.42539029303998</v>
      </c>
      <c r="D13" s="95">
        <v>471.09778405994501</v>
      </c>
      <c r="E13" s="260">
        <v>473.891152618771</v>
      </c>
      <c r="F13" s="361">
        <v>42.6281403180392</v>
      </c>
      <c r="G13" s="95">
        <v>41.209951719639797</v>
      </c>
      <c r="H13" s="260">
        <v>33.408994000673999</v>
      </c>
      <c r="I13" s="244"/>
      <c r="J13" s="244"/>
      <c r="K13" s="244"/>
      <c r="L13" s="244"/>
      <c r="M13" s="287"/>
      <c r="N13" s="287"/>
      <c r="AA13" s="240"/>
    </row>
    <row r="14" spans="2:31">
      <c r="B14" s="255" t="s">
        <v>56</v>
      </c>
      <c r="C14" s="361">
        <v>478.802738853503</v>
      </c>
      <c r="D14" s="95">
        <v>534.96710829492997</v>
      </c>
      <c r="E14" s="260">
        <v>497.94097289972802</v>
      </c>
      <c r="F14" s="361">
        <v>98.524659148888105</v>
      </c>
      <c r="G14" s="95">
        <v>87.700831608554907</v>
      </c>
      <c r="H14" s="260">
        <v>79.837380713144697</v>
      </c>
      <c r="I14" s="244"/>
      <c r="J14" s="244"/>
      <c r="K14" s="244"/>
      <c r="L14" s="244"/>
      <c r="M14" s="287"/>
      <c r="N14" s="287"/>
      <c r="AA14" s="240"/>
    </row>
    <row r="15" spans="2:31">
      <c r="B15" s="255" t="s">
        <v>57</v>
      </c>
      <c r="C15" s="361">
        <v>461.086386407622</v>
      </c>
      <c r="D15" s="95">
        <v>491.72926203155799</v>
      </c>
      <c r="E15" s="260">
        <v>476.50838574520702</v>
      </c>
      <c r="F15" s="361">
        <v>132.943761517849</v>
      </c>
      <c r="G15" s="95">
        <v>123.078202431674</v>
      </c>
      <c r="H15" s="260">
        <v>112.496172192749</v>
      </c>
      <c r="I15" s="244"/>
      <c r="J15" s="244"/>
      <c r="K15" s="244"/>
      <c r="L15" s="244"/>
      <c r="M15" s="287"/>
      <c r="N15" s="287"/>
      <c r="AA15" s="240"/>
    </row>
    <row r="16" spans="2:31">
      <c r="B16" s="255" t="s">
        <v>58</v>
      </c>
      <c r="C16" s="361">
        <v>430.61516408018099</v>
      </c>
      <c r="D16" s="95">
        <v>469.68868093669897</v>
      </c>
      <c r="E16" s="260">
        <v>443.896600855092</v>
      </c>
      <c r="F16" s="361">
        <v>190.50537977472101</v>
      </c>
      <c r="G16" s="95">
        <v>180.71364578142601</v>
      </c>
      <c r="H16" s="260">
        <v>168.05417425762201</v>
      </c>
      <c r="I16" s="240"/>
      <c r="J16" s="244"/>
      <c r="K16" s="244"/>
      <c r="L16" s="265"/>
      <c r="M16" s="287"/>
      <c r="AA16" s="240"/>
    </row>
    <row r="17" spans="2:34">
      <c r="B17" s="255" t="s">
        <v>59</v>
      </c>
      <c r="C17" s="361">
        <v>412.37869486404799</v>
      </c>
      <c r="D17" s="95">
        <v>440.07865965834401</v>
      </c>
      <c r="E17" s="260">
        <v>411.33930255023103</v>
      </c>
      <c r="F17" s="361">
        <v>245.63387359126199</v>
      </c>
      <c r="G17" s="95">
        <v>239.84750633300399</v>
      </c>
      <c r="H17" s="260">
        <v>226.31390712459699</v>
      </c>
      <c r="I17" s="240"/>
      <c r="J17" s="240"/>
      <c r="L17" s="73"/>
      <c r="M17" s="287"/>
      <c r="N17" s="287"/>
      <c r="AA17" s="240"/>
    </row>
    <row r="18" spans="2:34" ht="15.4">
      <c r="B18" s="255" t="s">
        <v>60</v>
      </c>
      <c r="C18" s="361">
        <v>400.21231900229702</v>
      </c>
      <c r="D18" s="95">
        <v>396.42153069455799</v>
      </c>
      <c r="E18" s="260">
        <v>375.87175598298097</v>
      </c>
      <c r="F18" s="361">
        <v>278.04539315068399</v>
      </c>
      <c r="G18" s="95">
        <v>267.64060917659998</v>
      </c>
      <c r="H18" s="260">
        <v>255.988654874296</v>
      </c>
      <c r="I18" s="240"/>
      <c r="J18" s="240"/>
      <c r="L18" s="154"/>
      <c r="M18" s="287"/>
      <c r="N18" s="287"/>
      <c r="AA18" s="240"/>
      <c r="AB18" s="244"/>
      <c r="AC18" s="244"/>
      <c r="AD18" s="244"/>
      <c r="AE18" s="244"/>
      <c r="AF18" s="244"/>
      <c r="AG18" s="244"/>
      <c r="AH18" s="244"/>
    </row>
    <row r="19" spans="2:34" s="196" customFormat="1" ht="15">
      <c r="B19" s="255" t="s">
        <v>483</v>
      </c>
      <c r="C19" s="361">
        <v>457.29301386015698</v>
      </c>
      <c r="D19" s="95">
        <v>519.09794490982199</v>
      </c>
      <c r="E19" s="260">
        <v>485.60428730300799</v>
      </c>
      <c r="F19" s="373" t="s">
        <v>521</v>
      </c>
      <c r="G19" s="374" t="s">
        <v>521</v>
      </c>
      <c r="H19" s="375" t="s">
        <v>521</v>
      </c>
      <c r="I19" s="240"/>
      <c r="J19" s="240"/>
      <c r="K19" s="35"/>
      <c r="L19" s="155"/>
      <c r="M19" s="287"/>
      <c r="N19" s="287"/>
      <c r="AA19" s="240"/>
    </row>
    <row r="20" spans="2:34" s="196" customFormat="1" ht="15">
      <c r="B20" s="360" t="s">
        <v>242</v>
      </c>
      <c r="C20" s="361">
        <v>478.334641355011</v>
      </c>
      <c r="D20" s="95">
        <v>558.79804184328498</v>
      </c>
      <c r="E20" s="260">
        <v>518.75958391608299</v>
      </c>
      <c r="F20" s="373" t="s">
        <v>521</v>
      </c>
      <c r="G20" s="374" t="s">
        <v>521</v>
      </c>
      <c r="H20" s="375" t="s">
        <v>521</v>
      </c>
      <c r="I20" s="240"/>
      <c r="J20" s="240"/>
      <c r="L20" s="155"/>
      <c r="M20" s="287"/>
      <c r="AA20" s="240"/>
    </row>
    <row r="21" spans="2:34" ht="15.4" thickBot="1">
      <c r="B21" s="257" t="s">
        <v>529</v>
      </c>
      <c r="C21" s="261">
        <v>431.75344891678191</v>
      </c>
      <c r="D21" s="262">
        <v>485.23487655364255</v>
      </c>
      <c r="E21" s="263">
        <v>460.47650523388762</v>
      </c>
      <c r="F21" s="261">
        <v>164.71353458357387</v>
      </c>
      <c r="G21" s="262">
        <v>156.69845784181643</v>
      </c>
      <c r="H21" s="263">
        <v>146.01654719384712</v>
      </c>
      <c r="I21" s="240"/>
      <c r="J21" s="240"/>
      <c r="K21" s="196"/>
      <c r="L21" s="155"/>
      <c r="M21" s="287"/>
      <c r="AA21" s="240"/>
    </row>
    <row r="22" spans="2:34" s="120" customFormat="1" ht="15">
      <c r="B22" s="296" t="s">
        <v>552</v>
      </c>
      <c r="C22" s="196"/>
      <c r="D22" s="164"/>
      <c r="E22" s="164"/>
      <c r="F22" s="196"/>
      <c r="J22" s="240"/>
      <c r="K22" s="35"/>
      <c r="L22" s="155"/>
      <c r="AA22" s="240"/>
    </row>
    <row r="23" spans="2:34" ht="15" customHeight="1">
      <c r="B23" s="453" t="s">
        <v>484</v>
      </c>
      <c r="C23" s="453"/>
      <c r="D23" s="453"/>
      <c r="E23" s="453"/>
      <c r="F23" s="453"/>
      <c r="G23" s="193"/>
      <c r="H23" s="193"/>
      <c r="J23" s="120"/>
      <c r="K23" s="120"/>
      <c r="L23" s="155"/>
      <c r="AA23" s="240"/>
    </row>
    <row r="24" spans="2:34" ht="15">
      <c r="B24" s="453"/>
      <c r="C24" s="453"/>
      <c r="D24" s="453"/>
      <c r="E24" s="453"/>
      <c r="F24" s="453"/>
      <c r="G24" s="264"/>
      <c r="H24" s="193"/>
      <c r="L24" s="155"/>
      <c r="AA24" s="240"/>
    </row>
    <row r="25" spans="2:34" ht="16.5" customHeight="1">
      <c r="B25" s="453"/>
      <c r="C25" s="453"/>
      <c r="D25" s="453"/>
      <c r="E25" s="453"/>
      <c r="F25" s="453"/>
      <c r="G25" s="193"/>
      <c r="H25" s="193"/>
      <c r="L25" s="155"/>
      <c r="AA25" s="240"/>
    </row>
    <row r="26" spans="2:34" ht="15">
      <c r="B26" s="453"/>
      <c r="C26" s="453"/>
      <c r="D26" s="453"/>
      <c r="E26" s="453"/>
      <c r="F26" s="453"/>
      <c r="G26" s="193"/>
      <c r="H26" s="193"/>
      <c r="L26" s="155"/>
      <c r="AA26" s="240"/>
    </row>
    <row r="27" spans="2:34" ht="15">
      <c r="B27" s="453"/>
      <c r="C27" s="453"/>
      <c r="D27" s="453"/>
      <c r="E27" s="453"/>
      <c r="F27" s="453"/>
      <c r="L27" s="155"/>
      <c r="AA27" s="240"/>
    </row>
    <row r="28" spans="2:34" ht="15">
      <c r="B28" s="453"/>
      <c r="C28" s="453"/>
      <c r="D28" s="453"/>
      <c r="E28" s="453"/>
      <c r="F28" s="453"/>
      <c r="L28" s="155"/>
    </row>
    <row r="29" spans="2:34" ht="15">
      <c r="B29" s="453"/>
      <c r="C29" s="453"/>
      <c r="D29" s="453"/>
      <c r="E29" s="453"/>
      <c r="F29" s="453"/>
      <c r="L29" s="155"/>
    </row>
    <row r="30" spans="2:34" ht="15">
      <c r="B30" s="453"/>
      <c r="C30" s="453"/>
      <c r="D30" s="453"/>
      <c r="E30" s="453"/>
      <c r="F30" s="453"/>
      <c r="L30" s="155"/>
    </row>
    <row r="31" spans="2:34" ht="15">
      <c r="B31" s="453"/>
      <c r="C31" s="453"/>
      <c r="D31" s="453"/>
      <c r="E31" s="453"/>
      <c r="F31" s="453"/>
      <c r="L31" s="155"/>
    </row>
    <row r="32" spans="2:34">
      <c r="B32" s="453"/>
      <c r="C32" s="453"/>
      <c r="D32" s="453"/>
      <c r="E32" s="453"/>
      <c r="F32" s="453"/>
    </row>
    <row r="33" spans="2:6">
      <c r="B33" s="453"/>
      <c r="C33" s="453"/>
      <c r="D33" s="453"/>
      <c r="E33" s="453"/>
      <c r="F33" s="453"/>
    </row>
    <row r="34" spans="2:6">
      <c r="B34" s="296" t="s">
        <v>566</v>
      </c>
    </row>
  </sheetData>
  <mergeCells count="9">
    <mergeCell ref="J3:J4"/>
    <mergeCell ref="K3:K4"/>
    <mergeCell ref="L3:L4"/>
    <mergeCell ref="B23:F33"/>
    <mergeCell ref="B3:D3"/>
    <mergeCell ref="F3:G4"/>
    <mergeCell ref="B10:H10"/>
    <mergeCell ref="C11:E11"/>
    <mergeCell ref="F11:H11"/>
  </mergeCells>
  <hyperlinks>
    <hyperlink ref="B1" location="'Table of Contents'!A1" display="Table of Contents" xr:uid="{5B62919D-7871-4358-B69D-C41FB6188E95}"/>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6DA21-5D81-4B4F-BB67-D7C291D94484}">
  <dimension ref="A1:AE45"/>
  <sheetViews>
    <sheetView workbookViewId="0">
      <selection activeCell="B1" sqref="B1"/>
    </sheetView>
  </sheetViews>
  <sheetFormatPr defaultColWidth="9" defaultRowHeight="14.25"/>
  <cols>
    <col min="1" max="1" width="9" style="96"/>
    <col min="2" max="2" width="20.1328125" style="96" customWidth="1"/>
    <col min="3" max="4" width="10.3984375" style="96" customWidth="1"/>
    <col min="5" max="5" width="10.3984375" style="35" customWidth="1"/>
    <col min="6" max="12" width="10.3984375" style="96" customWidth="1"/>
    <col min="13" max="26" width="9" style="96" customWidth="1"/>
    <col min="27" max="27" width="28.86328125" style="96" customWidth="1"/>
    <col min="28" max="28" width="9.6640625" style="96" customWidth="1"/>
    <col min="29" max="16384" width="9" style="96"/>
  </cols>
  <sheetData>
    <row r="1" spans="1:31">
      <c r="A1" s="35"/>
      <c r="B1" s="85" t="s">
        <v>122</v>
      </c>
      <c r="C1" s="35"/>
      <c r="D1" s="35"/>
      <c r="F1" s="35"/>
      <c r="G1" s="35"/>
      <c r="H1" s="35"/>
      <c r="I1" s="35"/>
      <c r="J1" s="35"/>
      <c r="K1" s="35"/>
      <c r="L1" s="35"/>
      <c r="M1" s="35"/>
      <c r="N1" s="35"/>
      <c r="O1" s="35"/>
      <c r="P1" s="35"/>
      <c r="Q1" s="35"/>
      <c r="R1" s="35"/>
      <c r="S1" s="35"/>
      <c r="T1" s="35"/>
      <c r="U1" s="35"/>
      <c r="V1" s="35"/>
      <c r="W1" s="35"/>
      <c r="X1" s="35"/>
      <c r="Y1" s="35"/>
      <c r="AA1" s="191"/>
      <c r="AB1" s="191"/>
      <c r="AC1" s="191"/>
      <c r="AD1" s="191"/>
      <c r="AE1" s="191"/>
    </row>
    <row r="2" spans="1:31" ht="15.75" customHeight="1">
      <c r="A2" s="35"/>
      <c r="B2" s="464" t="s">
        <v>244</v>
      </c>
      <c r="C2" s="464"/>
      <c r="D2" s="464"/>
      <c r="F2" s="35"/>
      <c r="G2" s="35"/>
      <c r="H2" s="35"/>
      <c r="I2" s="35"/>
      <c r="J2" s="35"/>
      <c r="K2" s="35"/>
      <c r="L2" s="35"/>
      <c r="M2" s="35"/>
      <c r="N2" s="35"/>
      <c r="O2" s="35"/>
      <c r="P2" s="35"/>
      <c r="Q2" s="35"/>
      <c r="R2" s="35"/>
      <c r="S2" s="35"/>
      <c r="T2" s="35"/>
      <c r="U2" s="35"/>
      <c r="V2" s="35"/>
      <c r="W2" s="35"/>
      <c r="X2" s="35"/>
      <c r="Y2" s="35"/>
      <c r="AA2" s="240"/>
      <c r="AB2" s="240"/>
      <c r="AC2" s="201"/>
      <c r="AD2" s="191"/>
      <c r="AE2" s="191"/>
    </row>
    <row r="3" spans="1:31" ht="15.75" customHeight="1">
      <c r="A3" s="35"/>
      <c r="B3" s="97" t="s">
        <v>223</v>
      </c>
      <c r="C3" s="153">
        <v>119611</v>
      </c>
      <c r="D3" s="98">
        <f>C3/193349</f>
        <v>0.61862745605097513</v>
      </c>
      <c r="F3" s="35"/>
      <c r="G3" s="35"/>
      <c r="H3" s="35"/>
      <c r="I3" s="35"/>
      <c r="J3" s="35"/>
      <c r="K3" s="35"/>
      <c r="L3" s="35"/>
      <c r="M3" s="35"/>
      <c r="N3" s="35"/>
      <c r="O3" s="35"/>
      <c r="P3" s="35"/>
      <c r="Q3" s="35"/>
      <c r="R3" s="35"/>
      <c r="S3" s="35"/>
      <c r="T3" s="35"/>
      <c r="U3" s="35"/>
      <c r="V3" s="35"/>
      <c r="W3" s="35"/>
      <c r="X3" s="35"/>
      <c r="Y3" s="35"/>
      <c r="AA3" s="240"/>
      <c r="AB3" s="240"/>
      <c r="AC3" s="201"/>
      <c r="AD3" s="196"/>
      <c r="AE3" s="191"/>
    </row>
    <row r="4" spans="1:31" ht="15.75" customHeight="1">
      <c r="A4" s="35"/>
      <c r="B4" s="97" t="s">
        <v>224</v>
      </c>
      <c r="C4" s="153">
        <v>71915</v>
      </c>
      <c r="D4" s="98">
        <f>C4/193349</f>
        <v>0.37194399764157043</v>
      </c>
      <c r="F4" s="230"/>
      <c r="G4" s="35"/>
      <c r="H4" s="35"/>
      <c r="I4" s="35"/>
      <c r="J4" s="35"/>
      <c r="K4" s="35"/>
      <c r="L4" s="35"/>
      <c r="M4" s="35"/>
      <c r="N4" s="35"/>
      <c r="O4" s="35"/>
      <c r="P4" s="35"/>
      <c r="Q4" s="35"/>
      <c r="R4" s="35"/>
      <c r="S4" s="35"/>
      <c r="T4" s="35"/>
      <c r="U4" s="35"/>
      <c r="V4" s="35"/>
      <c r="W4" s="35"/>
      <c r="X4" s="35"/>
      <c r="Y4" s="35"/>
      <c r="AA4" s="240"/>
      <c r="AB4" s="240"/>
      <c r="AC4" s="201"/>
      <c r="AD4" s="196"/>
      <c r="AE4" s="191"/>
    </row>
    <row r="5" spans="1:31" ht="15.75" customHeight="1">
      <c r="A5" s="35"/>
      <c r="B5" s="99" t="s">
        <v>225</v>
      </c>
      <c r="C5" s="324">
        <f>SUM(C3:C4)</f>
        <v>191526</v>
      </c>
      <c r="D5" s="100">
        <f>SUM(D3:D4)</f>
        <v>0.99057145369254562</v>
      </c>
      <c r="F5" s="230"/>
      <c r="G5" s="227"/>
      <c r="H5" s="35"/>
      <c r="I5" s="35"/>
      <c r="J5" s="35"/>
      <c r="K5" s="35"/>
      <c r="L5" s="35"/>
      <c r="M5" s="35"/>
      <c r="N5" s="35"/>
      <c r="O5" s="35"/>
      <c r="P5" s="35"/>
      <c r="Q5" s="35"/>
      <c r="R5" s="35"/>
      <c r="S5" s="35"/>
      <c r="T5" s="35"/>
      <c r="U5" s="35"/>
      <c r="V5" s="35"/>
      <c r="W5" s="35"/>
      <c r="X5" s="35"/>
      <c r="Y5" s="35"/>
      <c r="AA5" s="240"/>
      <c r="AB5" s="240"/>
      <c r="AC5" s="201"/>
      <c r="AD5" s="196"/>
      <c r="AE5" s="191"/>
    </row>
    <row r="6" spans="1:31" ht="15.75" customHeight="1">
      <c r="A6" s="35"/>
      <c r="B6" s="12" t="s">
        <v>488</v>
      </c>
      <c r="C6" s="35"/>
      <c r="D6" s="35"/>
      <c r="F6" s="227"/>
      <c r="G6" s="227"/>
      <c r="H6" s="35"/>
      <c r="I6" s="35"/>
      <c r="J6" s="35"/>
      <c r="K6" s="35"/>
      <c r="L6" s="35"/>
      <c r="M6" s="35"/>
      <c r="N6" s="35"/>
      <c r="O6" s="35"/>
      <c r="P6" s="35"/>
      <c r="Q6" s="35"/>
      <c r="R6" s="35"/>
      <c r="S6" s="35"/>
      <c r="T6" s="35"/>
      <c r="U6" s="35"/>
      <c r="V6" s="35"/>
      <c r="W6" s="35"/>
      <c r="X6" s="35"/>
      <c r="Y6" s="35"/>
      <c r="AA6" s="240"/>
      <c r="AB6" s="240"/>
      <c r="AC6" s="201"/>
      <c r="AD6" s="196"/>
      <c r="AE6" s="191"/>
    </row>
    <row r="7" spans="1:31" ht="15.75" customHeight="1">
      <c r="A7" s="35"/>
      <c r="B7" s="12"/>
      <c r="C7" s="240"/>
      <c r="D7" s="240"/>
      <c r="E7" s="240"/>
      <c r="F7" s="240"/>
      <c r="G7" s="240"/>
      <c r="H7" s="240"/>
      <c r="I7" s="240"/>
      <c r="J7" s="240"/>
      <c r="K7" s="240"/>
      <c r="L7" s="240"/>
      <c r="M7" s="35"/>
      <c r="N7" s="35"/>
      <c r="O7" s="35"/>
      <c r="P7" s="35"/>
      <c r="Q7" s="35"/>
      <c r="R7" s="35"/>
      <c r="S7" s="35"/>
      <c r="T7" s="35"/>
      <c r="U7" s="35"/>
      <c r="V7" s="35"/>
      <c r="W7" s="35"/>
      <c r="X7" s="35"/>
      <c r="Y7" s="35"/>
      <c r="AA7" s="240"/>
      <c r="AB7" s="240"/>
      <c r="AC7" s="201"/>
      <c r="AD7" s="191"/>
      <c r="AE7" s="214"/>
    </row>
    <row r="8" spans="1:31" ht="15.75" customHeight="1">
      <c r="A8" s="121"/>
      <c r="B8" s="465" t="s">
        <v>227</v>
      </c>
      <c r="C8" s="465"/>
      <c r="D8" s="465"/>
      <c r="F8" s="35"/>
      <c r="G8" s="35"/>
      <c r="H8" s="35"/>
      <c r="I8" s="35"/>
      <c r="J8" s="35"/>
      <c r="K8" s="35"/>
      <c r="L8" s="35"/>
      <c r="M8" s="121"/>
      <c r="N8" s="121"/>
      <c r="O8" s="121"/>
      <c r="P8" s="121"/>
      <c r="Q8" s="121"/>
      <c r="R8" s="121"/>
      <c r="S8" s="121"/>
      <c r="T8" s="121"/>
      <c r="U8" s="121"/>
      <c r="V8" s="121"/>
      <c r="W8" s="121"/>
      <c r="X8" s="121"/>
      <c r="Y8" s="121"/>
      <c r="AA8" s="240"/>
      <c r="AB8" s="240"/>
      <c r="AC8" s="201"/>
      <c r="AD8" s="196"/>
      <c r="AE8" s="191"/>
    </row>
    <row r="9" spans="1:31" ht="15.75" customHeight="1">
      <c r="A9" s="35"/>
      <c r="B9" s="97" t="s">
        <v>243</v>
      </c>
      <c r="C9" s="153">
        <v>10849</v>
      </c>
      <c r="D9" s="213">
        <f>C9/C11</f>
        <v>0.32566865788130761</v>
      </c>
      <c r="E9" s="121"/>
      <c r="F9" s="121"/>
      <c r="G9" s="121"/>
      <c r="H9" s="121"/>
      <c r="I9" s="121"/>
      <c r="J9" s="121"/>
      <c r="K9" s="121"/>
      <c r="L9" s="121"/>
      <c r="M9" s="35"/>
      <c r="N9" s="35"/>
      <c r="O9" s="35"/>
      <c r="P9" s="35"/>
      <c r="Q9" s="35"/>
      <c r="R9" s="35"/>
      <c r="S9" s="35"/>
      <c r="T9" s="35"/>
      <c r="U9" s="35"/>
      <c r="V9" s="35"/>
      <c r="W9" s="35"/>
      <c r="X9" s="35"/>
      <c r="Y9" s="35"/>
      <c r="AA9" s="240"/>
      <c r="AB9" s="240"/>
      <c r="AC9" s="201"/>
      <c r="AD9" s="196"/>
      <c r="AE9" s="191"/>
    </row>
    <row r="10" spans="1:31" ht="15.75" customHeight="1">
      <c r="A10" s="35"/>
      <c r="B10" s="97" t="s">
        <v>216</v>
      </c>
      <c r="C10" s="153">
        <v>22464</v>
      </c>
      <c r="D10" s="213">
        <f>C10/C11</f>
        <v>0.67433134211869239</v>
      </c>
      <c r="F10" s="35"/>
      <c r="G10" s="35"/>
      <c r="H10" s="35"/>
      <c r="I10" s="35"/>
      <c r="J10" s="35"/>
      <c r="K10" s="35"/>
      <c r="L10" s="35"/>
      <c r="M10" s="35"/>
      <c r="N10" s="35"/>
      <c r="O10" s="35"/>
      <c r="P10" s="35"/>
      <c r="Q10" s="35"/>
      <c r="R10" s="35"/>
      <c r="S10" s="35"/>
      <c r="T10" s="35"/>
      <c r="U10" s="35"/>
      <c r="V10" s="35"/>
      <c r="W10" s="35"/>
      <c r="X10" s="35"/>
      <c r="Y10" s="35"/>
      <c r="AA10" s="240"/>
      <c r="AB10" s="240"/>
      <c r="AC10" s="201"/>
      <c r="AD10" s="196"/>
      <c r="AE10" s="191"/>
    </row>
    <row r="11" spans="1:31" ht="15.75" customHeight="1">
      <c r="A11" s="35"/>
      <c r="B11" s="99" t="s">
        <v>226</v>
      </c>
      <c r="C11" s="324">
        <f>SUM(C9:C10)</f>
        <v>33313</v>
      </c>
      <c r="D11" s="100">
        <f>SUM(D9:D10)</f>
        <v>1</v>
      </c>
      <c r="F11" s="35"/>
      <c r="G11" s="35"/>
      <c r="H11" s="35"/>
      <c r="I11" s="35"/>
      <c r="J11" s="35"/>
      <c r="K11" s="35"/>
      <c r="L11" s="35"/>
      <c r="M11" s="35"/>
      <c r="N11" s="35"/>
      <c r="O11" s="35"/>
      <c r="P11" s="35"/>
      <c r="Q11" s="35"/>
      <c r="R11" s="35"/>
      <c r="S11" s="35"/>
      <c r="T11" s="35"/>
      <c r="U11" s="35"/>
      <c r="V11" s="35"/>
      <c r="W11" s="35"/>
      <c r="X11" s="35"/>
      <c r="Y11" s="35"/>
      <c r="AA11" s="240"/>
      <c r="AB11" s="240"/>
      <c r="AC11" s="201"/>
      <c r="AD11" s="196"/>
      <c r="AE11" s="6"/>
    </row>
    <row r="12" spans="1:31" ht="15.75" customHeight="1">
      <c r="A12" s="35"/>
      <c r="B12" s="12" t="s">
        <v>488</v>
      </c>
      <c r="C12" s="35"/>
      <c r="D12" s="35"/>
      <c r="F12" s="35"/>
      <c r="G12" s="35"/>
      <c r="H12" s="35"/>
      <c r="I12" s="35"/>
      <c r="J12" s="35"/>
      <c r="K12" s="35"/>
      <c r="L12" s="35"/>
      <c r="M12" s="35"/>
      <c r="N12" s="35"/>
      <c r="O12" s="35"/>
      <c r="P12" s="35"/>
      <c r="Q12" s="35"/>
      <c r="R12" s="35"/>
      <c r="S12" s="35"/>
      <c r="T12" s="35"/>
      <c r="U12" s="35"/>
      <c r="V12" s="35"/>
      <c r="W12" s="35"/>
      <c r="X12" s="35"/>
      <c r="Y12" s="35"/>
      <c r="AA12" s="240"/>
      <c r="AB12" s="6"/>
      <c r="AC12" s="6"/>
      <c r="AD12" s="6"/>
      <c r="AE12" s="6"/>
    </row>
    <row r="13" spans="1:31" ht="15.75" customHeight="1">
      <c r="A13" s="35"/>
      <c r="B13" s="35"/>
      <c r="C13" s="35"/>
      <c r="D13" s="35"/>
      <c r="F13" s="35"/>
      <c r="G13" s="35"/>
      <c r="H13" s="35"/>
      <c r="I13" s="35"/>
      <c r="J13" s="35"/>
      <c r="K13" s="35"/>
      <c r="L13" s="35"/>
      <c r="M13" s="35"/>
      <c r="N13" s="35"/>
      <c r="O13" s="35"/>
      <c r="P13" s="35"/>
      <c r="Q13" s="35"/>
      <c r="R13" s="35"/>
      <c r="S13" s="35"/>
      <c r="T13" s="35"/>
      <c r="U13" s="35"/>
      <c r="V13" s="35"/>
      <c r="W13" s="35"/>
      <c r="X13" s="35"/>
      <c r="Y13" s="35"/>
      <c r="AA13" s="240"/>
    </row>
    <row r="14" spans="1:31" ht="15.75" customHeight="1">
      <c r="A14" s="35"/>
      <c r="B14" s="466" t="s">
        <v>518</v>
      </c>
      <c r="C14" s="462">
        <v>2021</v>
      </c>
      <c r="D14" s="463"/>
      <c r="E14" s="462">
        <v>2020</v>
      </c>
      <c r="F14" s="463"/>
      <c r="G14" s="462">
        <v>2019</v>
      </c>
      <c r="H14" s="463"/>
      <c r="I14" s="462">
        <v>2018</v>
      </c>
      <c r="J14" s="463"/>
      <c r="K14" s="462">
        <v>2017</v>
      </c>
      <c r="L14" s="463"/>
      <c r="M14" s="35"/>
      <c r="N14" s="35"/>
      <c r="O14" s="35"/>
      <c r="P14" s="35"/>
      <c r="Q14" s="35"/>
      <c r="R14" s="35"/>
      <c r="S14" s="35"/>
      <c r="T14" s="35"/>
      <c r="U14" s="35"/>
      <c r="V14" s="35"/>
      <c r="W14" s="35"/>
      <c r="X14" s="35"/>
      <c r="Y14" s="35"/>
      <c r="Z14" s="35"/>
      <c r="AA14" s="240"/>
    </row>
    <row r="15" spans="1:31" ht="15.75" customHeight="1">
      <c r="A15" s="35"/>
      <c r="B15" s="467"/>
      <c r="C15" s="333" t="s">
        <v>163</v>
      </c>
      <c r="D15" s="334" t="s">
        <v>492</v>
      </c>
      <c r="E15" s="333" t="s">
        <v>163</v>
      </c>
      <c r="F15" s="334" t="s">
        <v>492</v>
      </c>
      <c r="G15" s="333" t="s">
        <v>163</v>
      </c>
      <c r="H15" s="334" t="s">
        <v>492</v>
      </c>
      <c r="I15" s="333" t="s">
        <v>163</v>
      </c>
      <c r="J15" s="334" t="s">
        <v>492</v>
      </c>
      <c r="K15" s="333" t="s">
        <v>163</v>
      </c>
      <c r="L15" s="334" t="s">
        <v>492</v>
      </c>
      <c r="M15" s="35"/>
      <c r="N15" s="35"/>
      <c r="O15" s="35"/>
      <c r="P15" s="35"/>
      <c r="Q15" s="35"/>
      <c r="R15" s="35"/>
      <c r="S15" s="35"/>
      <c r="T15" s="35"/>
      <c r="U15" s="35"/>
      <c r="V15" s="35"/>
      <c r="W15" s="35"/>
      <c r="X15" s="35"/>
      <c r="Y15" s="35"/>
      <c r="Z15" s="35"/>
      <c r="AA15" s="240"/>
    </row>
    <row r="16" spans="1:31" ht="15.75" customHeight="1">
      <c r="A16" s="35"/>
      <c r="B16" s="102" t="s">
        <v>223</v>
      </c>
      <c r="C16" s="153">
        <v>119611</v>
      </c>
      <c r="D16" s="126">
        <f>C16/C18</f>
        <v>0.62451573154558648</v>
      </c>
      <c r="E16" s="153">
        <v>118391</v>
      </c>
      <c r="F16" s="98">
        <f>E16/E18</f>
        <v>0.61707938725196365</v>
      </c>
      <c r="G16" s="153">
        <v>128299</v>
      </c>
      <c r="H16" s="103">
        <v>0.65349313393912234</v>
      </c>
      <c r="I16" s="153">
        <v>132589</v>
      </c>
      <c r="J16" s="104">
        <v>0.63195397696941968</v>
      </c>
      <c r="K16" s="153">
        <v>113350</v>
      </c>
      <c r="L16" s="104">
        <v>0.62200930681768296</v>
      </c>
      <c r="M16" s="35"/>
      <c r="N16" s="35"/>
      <c r="O16" s="35"/>
      <c r="P16" s="35"/>
      <c r="Q16" s="35"/>
      <c r="R16" s="35"/>
      <c r="S16" s="35"/>
      <c r="T16" s="35"/>
      <c r="U16" s="35"/>
      <c r="V16" s="35"/>
      <c r="W16" s="35"/>
      <c r="X16" s="35"/>
      <c r="Y16" s="35"/>
      <c r="Z16" s="35"/>
      <c r="AA16" s="240"/>
    </row>
    <row r="17" spans="1:27" ht="15.75" customHeight="1">
      <c r="A17" s="35"/>
      <c r="B17" s="102" t="s">
        <v>224</v>
      </c>
      <c r="C17" s="153">
        <v>71915</v>
      </c>
      <c r="D17" s="126">
        <f>C17/C18</f>
        <v>0.37548426845441352</v>
      </c>
      <c r="E17" s="153">
        <v>73466</v>
      </c>
      <c r="F17" s="98">
        <f>E17/E18</f>
        <v>0.38292061274803629</v>
      </c>
      <c r="G17" s="153">
        <v>68029</v>
      </c>
      <c r="H17" s="103">
        <v>0.34650686606087772</v>
      </c>
      <c r="I17" s="153">
        <v>77219</v>
      </c>
      <c r="J17" s="104">
        <v>0.36804602303058032</v>
      </c>
      <c r="K17" s="153">
        <v>68882</v>
      </c>
      <c r="L17" s="104">
        <v>0.37799069318231704</v>
      </c>
      <c r="M17" s="35"/>
      <c r="N17" s="35"/>
      <c r="O17" s="35"/>
      <c r="P17" s="35"/>
      <c r="Q17" s="35"/>
      <c r="R17" s="35"/>
      <c r="S17" s="35"/>
      <c r="T17" s="35"/>
      <c r="U17" s="35"/>
      <c r="V17" s="35"/>
      <c r="W17" s="35"/>
      <c r="X17" s="35"/>
      <c r="Y17" s="35"/>
      <c r="Z17" s="35"/>
      <c r="AA17" s="240"/>
    </row>
    <row r="18" spans="1:27">
      <c r="A18" s="35"/>
      <c r="B18" s="105" t="s">
        <v>225</v>
      </c>
      <c r="C18" s="324">
        <f>SUM(C16:C17)</f>
        <v>191526</v>
      </c>
      <c r="D18" s="127">
        <f>SUM(D16:D17)</f>
        <v>1</v>
      </c>
      <c r="E18" s="324">
        <f>SUM(E16:E17)</f>
        <v>191857</v>
      </c>
      <c r="F18" s="106">
        <v>1</v>
      </c>
      <c r="G18" s="324">
        <v>196328</v>
      </c>
      <c r="H18" s="100">
        <v>1</v>
      </c>
      <c r="I18" s="324">
        <v>209808</v>
      </c>
      <c r="J18" s="32">
        <v>1</v>
      </c>
      <c r="K18" s="324">
        <v>182232</v>
      </c>
      <c r="L18" s="32">
        <v>1</v>
      </c>
      <c r="M18" s="35"/>
      <c r="N18" s="35"/>
      <c r="O18" s="35"/>
      <c r="P18" s="35"/>
      <c r="Q18" s="35"/>
      <c r="R18" s="35"/>
      <c r="S18" s="35"/>
      <c r="T18" s="35"/>
      <c r="U18" s="35"/>
      <c r="V18" s="35"/>
      <c r="W18" s="35"/>
      <c r="X18" s="35"/>
      <c r="Y18" s="35"/>
      <c r="AA18" s="240"/>
    </row>
    <row r="19" spans="1:27">
      <c r="A19" s="35"/>
      <c r="B19" s="296" t="s">
        <v>552</v>
      </c>
      <c r="C19" s="35"/>
      <c r="D19" s="35"/>
      <c r="F19" s="35"/>
      <c r="G19" s="35"/>
      <c r="H19" s="35"/>
      <c r="I19" s="35"/>
      <c r="J19" s="35"/>
      <c r="K19" s="35"/>
      <c r="L19" s="35"/>
      <c r="M19" s="35"/>
      <c r="N19" s="35"/>
      <c r="O19" s="35"/>
      <c r="P19" s="35"/>
      <c r="Q19" s="35"/>
      <c r="R19" s="35"/>
      <c r="S19" s="35"/>
      <c r="T19" s="35"/>
      <c r="U19" s="35"/>
      <c r="V19" s="35"/>
      <c r="W19" s="35"/>
      <c r="X19" s="35"/>
      <c r="Y19" s="35"/>
      <c r="AA19" s="240"/>
    </row>
    <row r="20" spans="1:27">
      <c r="A20" s="35"/>
      <c r="B20" s="35"/>
      <c r="C20" s="35"/>
      <c r="D20" s="35"/>
      <c r="F20" s="35"/>
      <c r="G20" s="35"/>
      <c r="H20" s="35"/>
      <c r="I20" s="35"/>
      <c r="J20" s="35"/>
      <c r="K20" s="35"/>
      <c r="L20" s="35"/>
      <c r="M20" s="35"/>
      <c r="N20" s="35"/>
      <c r="O20" s="35"/>
      <c r="P20" s="35"/>
      <c r="Q20" s="35"/>
      <c r="R20" s="35"/>
      <c r="S20" s="35"/>
      <c r="T20" s="35"/>
      <c r="U20" s="35"/>
      <c r="V20" s="35"/>
      <c r="W20" s="35"/>
      <c r="X20" s="35"/>
      <c r="Y20" s="35"/>
      <c r="AA20" s="240"/>
    </row>
    <row r="21" spans="1:27">
      <c r="A21" s="35"/>
      <c r="B21" s="35"/>
      <c r="C21" s="35"/>
      <c r="D21" s="227"/>
      <c r="E21" s="227"/>
      <c r="F21" s="35"/>
      <c r="G21" s="35"/>
      <c r="H21" s="35"/>
      <c r="I21" s="35"/>
      <c r="J21" s="35"/>
      <c r="K21" s="35"/>
      <c r="L21" s="35"/>
      <c r="M21" s="35"/>
      <c r="N21" s="35"/>
      <c r="O21" s="35"/>
      <c r="P21" s="35"/>
      <c r="Q21" s="35"/>
      <c r="R21" s="35"/>
      <c r="S21" s="35"/>
      <c r="T21" s="35"/>
      <c r="U21" s="35"/>
      <c r="V21" s="35"/>
      <c r="W21" s="35"/>
      <c r="X21" s="35"/>
      <c r="Y21" s="35"/>
      <c r="AA21" s="240"/>
    </row>
    <row r="22" spans="1:27">
      <c r="A22" s="35"/>
      <c r="B22" s="35"/>
      <c r="C22" s="35"/>
      <c r="D22" s="227"/>
      <c r="E22" s="227"/>
      <c r="F22" s="35"/>
      <c r="G22" s="35"/>
      <c r="H22" s="35"/>
      <c r="I22" s="35"/>
      <c r="J22" s="35"/>
      <c r="K22" s="35"/>
      <c r="L22" s="35"/>
      <c r="M22" s="35"/>
      <c r="N22" s="35"/>
      <c r="O22" s="35"/>
      <c r="P22" s="35"/>
      <c r="Q22" s="35"/>
      <c r="R22" s="35"/>
      <c r="S22" s="35"/>
      <c r="T22" s="35"/>
      <c r="U22" s="35"/>
      <c r="V22" s="35"/>
      <c r="W22" s="35"/>
      <c r="X22" s="35"/>
      <c r="AA22" s="240"/>
    </row>
    <row r="23" spans="1:27">
      <c r="A23" s="35"/>
      <c r="B23" s="35"/>
      <c r="C23" s="35"/>
      <c r="D23" s="35"/>
      <c r="F23" s="35"/>
      <c r="G23" s="35"/>
      <c r="H23" s="35"/>
      <c r="I23" s="35"/>
      <c r="J23" s="35"/>
      <c r="K23" s="35"/>
      <c r="L23" s="35"/>
      <c r="M23" s="35"/>
      <c r="N23" s="35"/>
      <c r="O23" s="35"/>
      <c r="P23" s="35"/>
      <c r="Q23" s="35"/>
      <c r="R23" s="35"/>
      <c r="S23" s="35"/>
      <c r="T23" s="35"/>
      <c r="U23" s="35"/>
      <c r="V23" s="35"/>
      <c r="W23" s="35"/>
      <c r="X23" s="35"/>
      <c r="AA23" s="240"/>
    </row>
    <row r="24" spans="1:27">
      <c r="A24" s="35"/>
      <c r="B24" s="35"/>
      <c r="C24" s="35"/>
      <c r="D24" s="35"/>
      <c r="E24" s="2"/>
      <c r="F24" s="4"/>
      <c r="G24" s="4"/>
      <c r="H24" s="4"/>
      <c r="I24" s="35"/>
      <c r="J24" s="35"/>
      <c r="K24" s="35"/>
      <c r="L24" s="35"/>
      <c r="M24" s="35"/>
      <c r="N24" s="35"/>
      <c r="O24" s="35"/>
      <c r="P24" s="35"/>
      <c r="Q24" s="35"/>
      <c r="R24" s="35"/>
      <c r="S24" s="35"/>
      <c r="T24" s="35"/>
      <c r="U24" s="35"/>
      <c r="V24" s="35"/>
      <c r="W24" s="35"/>
      <c r="X24" s="35"/>
      <c r="AA24" s="240"/>
    </row>
    <row r="25" spans="1:27">
      <c r="A25" s="35"/>
      <c r="B25" s="35"/>
      <c r="C25" s="35"/>
      <c r="D25" s="35"/>
      <c r="E25" s="298"/>
      <c r="F25" s="1"/>
      <c r="G25" s="1"/>
      <c r="H25" s="1"/>
      <c r="I25" s="35"/>
      <c r="J25" s="35"/>
      <c r="K25" s="35"/>
      <c r="L25" s="35"/>
      <c r="M25" s="35"/>
      <c r="N25" s="35"/>
      <c r="O25" s="35"/>
      <c r="P25" s="35"/>
      <c r="Q25" s="35"/>
      <c r="R25" s="35"/>
      <c r="S25" s="35"/>
      <c r="T25" s="35"/>
      <c r="U25" s="35"/>
      <c r="V25" s="35"/>
      <c r="W25" s="35"/>
      <c r="X25" s="35"/>
      <c r="AA25" s="240"/>
    </row>
    <row r="26" spans="1:27">
      <c r="A26" s="35"/>
      <c r="B26" s="35"/>
      <c r="C26" s="35"/>
      <c r="D26" s="35"/>
      <c r="E26" s="122"/>
      <c r="F26" s="1"/>
      <c r="G26" s="1"/>
      <c r="H26" s="1"/>
      <c r="I26" s="35"/>
      <c r="J26" s="35"/>
      <c r="K26" s="35"/>
      <c r="L26" s="35"/>
      <c r="M26" s="35"/>
      <c r="N26" s="35"/>
      <c r="O26" s="35"/>
      <c r="P26" s="35"/>
      <c r="Q26" s="35"/>
      <c r="R26" s="35"/>
      <c r="S26" s="35"/>
      <c r="T26" s="35"/>
      <c r="U26" s="35"/>
      <c r="V26" s="35"/>
      <c r="W26" s="35"/>
      <c r="X26" s="35"/>
      <c r="AA26" s="240"/>
    </row>
    <row r="27" spans="1:27">
      <c r="A27" s="35"/>
      <c r="B27" s="35"/>
      <c r="C27" s="35"/>
      <c r="D27" s="35"/>
      <c r="E27" s="122"/>
      <c r="F27" s="1"/>
      <c r="G27" s="1"/>
      <c r="H27" s="1"/>
      <c r="I27" s="35"/>
      <c r="J27" s="35"/>
      <c r="K27" s="35"/>
      <c r="L27" s="35"/>
      <c r="M27" s="35"/>
      <c r="N27" s="35"/>
      <c r="O27" s="35"/>
      <c r="P27" s="35"/>
      <c r="Q27" s="35"/>
      <c r="R27" s="35"/>
      <c r="S27" s="35"/>
      <c r="T27" s="35"/>
      <c r="U27" s="35"/>
      <c r="V27" s="35"/>
      <c r="W27" s="35"/>
      <c r="X27" s="35"/>
      <c r="AA27" s="240"/>
    </row>
    <row r="28" spans="1:27">
      <c r="A28" s="35"/>
      <c r="B28" s="35"/>
      <c r="C28" s="35"/>
      <c r="D28" s="35"/>
      <c r="F28" s="35"/>
      <c r="G28" s="35"/>
      <c r="H28" s="35"/>
      <c r="I28" s="35"/>
      <c r="J28" s="35"/>
      <c r="K28" s="35"/>
      <c r="L28" s="35"/>
      <c r="M28" s="35"/>
      <c r="N28" s="35"/>
      <c r="O28" s="35"/>
      <c r="P28" s="35"/>
      <c r="Q28" s="35"/>
      <c r="R28" s="35"/>
      <c r="S28" s="35"/>
      <c r="T28" s="35"/>
      <c r="U28" s="35"/>
      <c r="V28" s="35"/>
      <c r="W28" s="35"/>
      <c r="X28" s="35"/>
      <c r="AA28" s="240"/>
    </row>
    <row r="29" spans="1:27">
      <c r="A29" s="35"/>
      <c r="B29" s="35"/>
      <c r="C29" s="35"/>
      <c r="D29" s="35"/>
      <c r="F29" s="35"/>
      <c r="G29" s="35"/>
      <c r="H29" s="35"/>
      <c r="I29" s="35"/>
      <c r="J29" s="35"/>
      <c r="K29" s="35"/>
      <c r="L29" s="35"/>
      <c r="M29" s="35"/>
      <c r="N29" s="35"/>
      <c r="O29" s="35"/>
      <c r="P29" s="35"/>
      <c r="Q29" s="35"/>
      <c r="R29" s="35"/>
      <c r="S29" s="35"/>
      <c r="T29" s="35"/>
      <c r="U29" s="35"/>
      <c r="V29" s="35"/>
      <c r="W29" s="35"/>
      <c r="X29" s="35"/>
      <c r="AA29" s="240"/>
    </row>
    <row r="30" spans="1:27">
      <c r="A30" s="35"/>
      <c r="B30" s="35"/>
      <c r="C30" s="35"/>
      <c r="D30" s="35"/>
      <c r="F30" s="35"/>
      <c r="G30" s="35"/>
      <c r="H30" s="35"/>
      <c r="I30" s="35"/>
      <c r="J30" s="35"/>
      <c r="K30" s="35"/>
      <c r="L30" s="35"/>
      <c r="M30" s="35"/>
      <c r="N30" s="35"/>
      <c r="O30" s="35"/>
      <c r="P30" s="35"/>
      <c r="Q30" s="35"/>
      <c r="R30" s="35"/>
      <c r="S30" s="35"/>
      <c r="T30" s="35"/>
      <c r="U30" s="35"/>
      <c r="V30" s="35"/>
      <c r="W30" s="35"/>
      <c r="X30" s="35"/>
      <c r="AA30" s="240"/>
    </row>
    <row r="31" spans="1:27">
      <c r="A31" s="35"/>
      <c r="B31" s="35"/>
      <c r="C31" s="35"/>
      <c r="D31" s="35"/>
      <c r="F31" s="35"/>
      <c r="G31" s="35"/>
      <c r="H31" s="35"/>
      <c r="I31" s="35"/>
      <c r="J31" s="35"/>
      <c r="K31" s="35"/>
      <c r="L31" s="35"/>
      <c r="M31" s="35"/>
      <c r="N31" s="35"/>
      <c r="O31" s="35"/>
      <c r="P31" s="35"/>
      <c r="Q31" s="35"/>
      <c r="R31" s="35"/>
      <c r="S31" s="35"/>
      <c r="T31" s="35"/>
      <c r="U31" s="35"/>
      <c r="V31" s="35"/>
      <c r="W31" s="35"/>
      <c r="X31" s="35"/>
    </row>
    <row r="32" spans="1:27">
      <c r="A32" s="35"/>
      <c r="B32" s="35"/>
      <c r="C32" s="35"/>
      <c r="D32" s="35"/>
      <c r="F32" s="35"/>
      <c r="G32" s="35"/>
      <c r="H32" s="35"/>
      <c r="I32" s="35"/>
      <c r="J32" s="35"/>
      <c r="K32" s="35"/>
      <c r="L32" s="35"/>
      <c r="M32" s="35"/>
      <c r="N32" s="35"/>
      <c r="O32" s="35"/>
      <c r="P32" s="35"/>
      <c r="Q32" s="35"/>
      <c r="R32" s="35"/>
      <c r="S32" s="35"/>
      <c r="T32" s="35"/>
      <c r="U32" s="35"/>
      <c r="V32" s="35"/>
      <c r="W32" s="35"/>
      <c r="X32" s="35"/>
    </row>
    <row r="33" spans="1:24">
      <c r="A33" s="35"/>
      <c r="B33" s="35"/>
      <c r="C33" s="35"/>
      <c r="D33" s="35"/>
      <c r="F33" s="35"/>
      <c r="G33" s="35"/>
      <c r="H33" s="35"/>
      <c r="I33" s="35"/>
      <c r="J33" s="35"/>
      <c r="K33" s="35"/>
      <c r="L33" s="35"/>
      <c r="M33" s="35"/>
      <c r="N33" s="35"/>
      <c r="O33" s="35"/>
      <c r="P33" s="35"/>
      <c r="Q33" s="35"/>
      <c r="R33" s="35"/>
      <c r="S33" s="35"/>
      <c r="T33" s="35"/>
      <c r="U33" s="35"/>
      <c r="V33" s="35"/>
      <c r="W33" s="35"/>
      <c r="X33" s="35"/>
    </row>
    <row r="34" spans="1:24">
      <c r="A34" s="35"/>
      <c r="B34" s="35"/>
      <c r="C34" s="35"/>
      <c r="D34" s="35"/>
      <c r="F34" s="35"/>
      <c r="G34" s="35"/>
      <c r="H34" s="35"/>
      <c r="I34" s="35"/>
      <c r="J34" s="35"/>
      <c r="K34" s="35"/>
      <c r="L34" s="35"/>
      <c r="M34" s="35"/>
      <c r="N34" s="35"/>
      <c r="O34" s="35"/>
      <c r="P34" s="35"/>
      <c r="Q34" s="35"/>
      <c r="R34" s="35"/>
      <c r="S34" s="35"/>
      <c r="T34" s="35"/>
      <c r="U34" s="35"/>
      <c r="V34" s="35"/>
      <c r="W34" s="35"/>
      <c r="X34" s="35"/>
    </row>
    <row r="35" spans="1:24">
      <c r="A35" s="35"/>
      <c r="B35" s="35"/>
      <c r="C35" s="35"/>
      <c r="D35" s="35"/>
      <c r="F35" s="35"/>
      <c r="G35" s="35"/>
      <c r="H35" s="35"/>
      <c r="I35" s="35"/>
      <c r="J35" s="35"/>
      <c r="K35" s="35"/>
      <c r="L35" s="35"/>
      <c r="M35" s="35"/>
      <c r="N35" s="35"/>
      <c r="O35" s="35"/>
      <c r="P35" s="35"/>
      <c r="Q35" s="35"/>
      <c r="R35" s="35"/>
      <c r="S35" s="35"/>
      <c r="T35" s="35"/>
      <c r="U35" s="35"/>
      <c r="V35" s="35"/>
      <c r="W35" s="35"/>
      <c r="X35" s="35"/>
    </row>
    <row r="36" spans="1:24">
      <c r="A36" s="35"/>
      <c r="B36" s="35"/>
      <c r="C36" s="35"/>
      <c r="D36" s="35"/>
      <c r="F36" s="35"/>
      <c r="G36" s="35"/>
      <c r="H36" s="35"/>
      <c r="I36" s="35"/>
      <c r="J36" s="35"/>
      <c r="K36" s="35"/>
      <c r="L36" s="35"/>
      <c r="M36" s="35"/>
      <c r="N36" s="35"/>
      <c r="O36" s="35"/>
      <c r="P36" s="35"/>
      <c r="Q36" s="35"/>
      <c r="R36" s="35"/>
      <c r="S36" s="35"/>
      <c r="T36" s="35"/>
      <c r="U36" s="35"/>
      <c r="V36" s="35"/>
      <c r="W36" s="35"/>
      <c r="X36" s="35"/>
    </row>
    <row r="37" spans="1:24">
      <c r="A37" s="35"/>
      <c r="B37" s="35"/>
      <c r="C37" s="35"/>
      <c r="D37" s="35"/>
      <c r="F37" s="35"/>
      <c r="G37" s="35"/>
      <c r="H37" s="35"/>
      <c r="I37" s="35"/>
      <c r="J37" s="35"/>
      <c r="K37" s="35"/>
      <c r="L37" s="35"/>
      <c r="M37" s="35"/>
      <c r="N37" s="35"/>
      <c r="O37" s="35"/>
      <c r="P37" s="35"/>
      <c r="Q37" s="35"/>
      <c r="R37" s="35"/>
      <c r="S37" s="35"/>
      <c r="T37" s="35"/>
      <c r="U37" s="35"/>
      <c r="V37" s="35"/>
      <c r="W37" s="35"/>
      <c r="X37" s="35"/>
    </row>
    <row r="38" spans="1:24">
      <c r="A38" s="35"/>
      <c r="B38" s="35"/>
      <c r="C38" s="35"/>
      <c r="D38" s="35"/>
      <c r="F38" s="35"/>
      <c r="G38" s="35"/>
      <c r="H38" s="35"/>
      <c r="I38" s="35"/>
      <c r="J38" s="35"/>
      <c r="K38" s="35"/>
      <c r="L38" s="35"/>
      <c r="M38" s="35"/>
      <c r="N38" s="35"/>
      <c r="O38" s="35"/>
      <c r="P38" s="35"/>
      <c r="Q38" s="35"/>
      <c r="R38" s="35"/>
      <c r="S38" s="35"/>
      <c r="T38" s="35"/>
      <c r="U38" s="35"/>
      <c r="V38" s="35"/>
      <c r="W38" s="35"/>
      <c r="X38" s="35"/>
    </row>
    <row r="39" spans="1:24">
      <c r="A39" s="35"/>
      <c r="B39" s="35"/>
      <c r="C39" s="35"/>
      <c r="D39" s="35"/>
      <c r="F39" s="35"/>
      <c r="G39" s="35"/>
      <c r="H39" s="35"/>
      <c r="I39" s="35"/>
      <c r="J39" s="35"/>
      <c r="K39" s="35"/>
      <c r="L39" s="35"/>
      <c r="M39" s="35"/>
      <c r="N39" s="35"/>
      <c r="O39" s="35"/>
      <c r="P39" s="35"/>
      <c r="Q39" s="35"/>
      <c r="R39" s="35"/>
      <c r="S39" s="35"/>
      <c r="T39" s="35"/>
      <c r="U39" s="35"/>
      <c r="V39" s="35"/>
      <c r="W39" s="35"/>
      <c r="X39" s="35"/>
    </row>
    <row r="40" spans="1:24">
      <c r="A40" s="35"/>
      <c r="B40" s="35"/>
      <c r="C40" s="35"/>
      <c r="D40" s="35"/>
      <c r="F40" s="35"/>
      <c r="G40" s="35"/>
      <c r="H40" s="35"/>
      <c r="I40" s="35"/>
      <c r="J40" s="35"/>
      <c r="K40" s="35"/>
      <c r="L40" s="35"/>
      <c r="M40" s="35"/>
      <c r="N40" s="35"/>
      <c r="O40" s="35"/>
      <c r="P40" s="35"/>
      <c r="Q40" s="35"/>
      <c r="R40" s="35"/>
      <c r="S40" s="35"/>
      <c r="T40" s="35"/>
      <c r="U40" s="35"/>
      <c r="V40" s="35"/>
      <c r="W40" s="35"/>
      <c r="X40" s="35"/>
    </row>
    <row r="41" spans="1:24">
      <c r="A41" s="35"/>
      <c r="B41" s="35"/>
      <c r="C41" s="35"/>
      <c r="D41" s="35"/>
      <c r="F41" s="35"/>
      <c r="G41" s="35"/>
      <c r="H41" s="35"/>
      <c r="I41" s="35"/>
      <c r="J41" s="35"/>
      <c r="K41" s="35"/>
      <c r="L41" s="35"/>
      <c r="M41" s="35"/>
      <c r="N41" s="35"/>
      <c r="O41" s="35"/>
      <c r="P41" s="35"/>
      <c r="Q41" s="35"/>
      <c r="R41" s="35"/>
      <c r="S41" s="35"/>
      <c r="T41" s="35"/>
      <c r="U41" s="35"/>
      <c r="V41" s="35"/>
      <c r="W41" s="35"/>
      <c r="X41" s="35"/>
    </row>
    <row r="42" spans="1:24">
      <c r="A42" s="35"/>
      <c r="B42" s="35"/>
      <c r="C42" s="35"/>
      <c r="D42" s="35"/>
      <c r="F42" s="35"/>
      <c r="G42" s="35"/>
      <c r="H42" s="35"/>
      <c r="I42" s="35"/>
      <c r="J42" s="35"/>
      <c r="K42" s="35"/>
      <c r="L42" s="35"/>
      <c r="M42" s="35"/>
      <c r="N42" s="35"/>
      <c r="O42" s="35"/>
      <c r="P42" s="35"/>
      <c r="Q42" s="35"/>
      <c r="R42" s="35"/>
      <c r="S42" s="35"/>
      <c r="T42" s="35"/>
      <c r="U42" s="35"/>
      <c r="V42" s="35"/>
      <c r="W42" s="35"/>
      <c r="X42" s="35"/>
    </row>
    <row r="43" spans="1:24">
      <c r="A43" s="35"/>
      <c r="B43" s="35"/>
      <c r="C43" s="35"/>
      <c r="D43" s="35"/>
      <c r="F43" s="35"/>
      <c r="G43" s="35"/>
      <c r="H43" s="35"/>
      <c r="I43" s="35"/>
      <c r="J43" s="35"/>
      <c r="K43" s="35"/>
      <c r="L43" s="35"/>
      <c r="M43" s="35"/>
      <c r="N43" s="35"/>
      <c r="O43" s="35"/>
      <c r="P43" s="35"/>
      <c r="Q43" s="35"/>
      <c r="R43" s="35"/>
      <c r="S43" s="35"/>
      <c r="T43" s="35"/>
      <c r="U43" s="35"/>
      <c r="V43" s="35"/>
      <c r="W43" s="35"/>
      <c r="X43" s="35"/>
    </row>
    <row r="44" spans="1:24">
      <c r="B44" s="35"/>
      <c r="C44" s="35"/>
      <c r="D44" s="35"/>
      <c r="F44" s="35"/>
      <c r="G44" s="35"/>
      <c r="H44" s="35"/>
      <c r="I44" s="35"/>
      <c r="J44" s="35"/>
      <c r="K44" s="35"/>
      <c r="L44" s="35"/>
    </row>
    <row r="45" spans="1:24">
      <c r="F45" s="35"/>
      <c r="G45" s="35"/>
    </row>
  </sheetData>
  <mergeCells count="8">
    <mergeCell ref="I14:J14"/>
    <mergeCell ref="K14:L14"/>
    <mergeCell ref="B2:D2"/>
    <mergeCell ref="B8:D8"/>
    <mergeCell ref="C14:D14"/>
    <mergeCell ref="E14:F14"/>
    <mergeCell ref="G14:H14"/>
    <mergeCell ref="B14:B15"/>
  </mergeCells>
  <hyperlinks>
    <hyperlink ref="B1" location="'Table of Contents'!A1" display="Table of Contents" xr:uid="{B9AC50F5-6409-4EEF-BDF4-ECC712188BB9}"/>
  </hyperlink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9E26B-BDBF-4B12-B02E-0DB8498EED7E}">
  <dimension ref="A1:AE45"/>
  <sheetViews>
    <sheetView workbookViewId="0">
      <selection activeCell="B1" sqref="B1"/>
    </sheetView>
  </sheetViews>
  <sheetFormatPr defaultColWidth="9.1328125" defaultRowHeight="14.25"/>
  <cols>
    <col min="1" max="1" width="9.1328125" style="230"/>
    <col min="2" max="2" width="15" style="35" customWidth="1"/>
    <col min="3" max="3" width="11.1328125" style="35" customWidth="1"/>
    <col min="4" max="4" width="11" style="35" customWidth="1"/>
    <col min="5" max="5" width="10" style="35" customWidth="1"/>
    <col min="6" max="6" width="14.3984375" style="35" customWidth="1"/>
    <col min="7" max="8" width="9.1328125" style="35"/>
    <col min="9" max="9" width="14.86328125" style="35" customWidth="1"/>
    <col min="10" max="10" width="9.1328125" style="35"/>
    <col min="11" max="11" width="16.73046875" style="35" customWidth="1"/>
    <col min="12" max="12" width="26.3984375" style="35" customWidth="1"/>
    <col min="13" max="26" width="9.1328125" style="35" customWidth="1"/>
    <col min="27" max="27" width="43" style="35" customWidth="1"/>
    <col min="28" max="16384" width="9.1328125" style="35"/>
  </cols>
  <sheetData>
    <row r="1" spans="2:31">
      <c r="B1" s="85" t="s">
        <v>122</v>
      </c>
      <c r="AA1" s="191"/>
      <c r="AB1" s="191"/>
      <c r="AC1" s="191"/>
      <c r="AD1" s="191"/>
      <c r="AE1" s="191"/>
    </row>
    <row r="2" spans="2:31" ht="16.899999999999999">
      <c r="B2" s="432" t="s">
        <v>493</v>
      </c>
      <c r="C2" s="432"/>
      <c r="D2" s="432"/>
      <c r="E2" s="432"/>
      <c r="F2" s="432"/>
      <c r="G2" s="432"/>
      <c r="H2" s="432"/>
      <c r="I2" s="432"/>
      <c r="AA2" s="240"/>
      <c r="AB2" s="191"/>
      <c r="AC2" s="201"/>
      <c r="AD2" s="191"/>
      <c r="AE2" s="191"/>
    </row>
    <row r="3" spans="2:31">
      <c r="B3" s="107"/>
      <c r="C3" s="94" t="s">
        <v>140</v>
      </c>
      <c r="D3" s="468" t="s">
        <v>228</v>
      </c>
      <c r="E3" s="468"/>
      <c r="F3" s="468"/>
      <c r="G3" s="469" t="s">
        <v>216</v>
      </c>
      <c r="H3" s="469"/>
      <c r="I3" s="469"/>
      <c r="AA3" s="240"/>
      <c r="AB3" s="240"/>
      <c r="AC3" s="191"/>
      <c r="AD3" s="191"/>
      <c r="AE3" s="191"/>
    </row>
    <row r="4" spans="2:31" ht="29.25" customHeight="1" thickBot="1">
      <c r="B4" s="290" t="s">
        <v>0</v>
      </c>
      <c r="C4" s="288" t="s">
        <v>163</v>
      </c>
      <c r="D4" s="289" t="s">
        <v>163</v>
      </c>
      <c r="E4" s="289" t="s">
        <v>230</v>
      </c>
      <c r="F4" s="286" t="s">
        <v>231</v>
      </c>
      <c r="G4" s="284" t="s">
        <v>229</v>
      </c>
      <c r="H4" s="284" t="s">
        <v>230</v>
      </c>
      <c r="I4" s="285" t="s">
        <v>232</v>
      </c>
      <c r="K4" s="2"/>
      <c r="L4" s="4"/>
      <c r="M4" s="4"/>
      <c r="N4" s="4"/>
      <c r="AA4" s="240"/>
      <c r="AB4" s="240"/>
      <c r="AC4" s="191"/>
      <c r="AD4" s="191"/>
      <c r="AE4" s="191"/>
    </row>
    <row r="5" spans="2:31" ht="14.65" thickBot="1">
      <c r="B5" s="301" t="s">
        <v>233</v>
      </c>
      <c r="C5" s="408">
        <f>SUM(C6:C44)</f>
        <v>191526</v>
      </c>
      <c r="D5" s="409">
        <f>SUM(D6:D44)</f>
        <v>71915</v>
      </c>
      <c r="E5" s="302">
        <f>D5/C5</f>
        <v>0.37548426845441352</v>
      </c>
      <c r="F5" s="303">
        <f>AVERAGE(F6:F44)</f>
        <v>502.54127664979296</v>
      </c>
      <c r="G5" s="410">
        <f>SUM(G6:G44)</f>
        <v>119611</v>
      </c>
      <c r="H5" s="304">
        <f>G5/C5</f>
        <v>0.62451573154558648</v>
      </c>
      <c r="I5" s="305">
        <f>AVERAGE(I6:I44)</f>
        <v>146.59871978805515</v>
      </c>
      <c r="K5" s="125"/>
      <c r="L5" s="123"/>
      <c r="M5" s="123"/>
      <c r="N5" s="123"/>
      <c r="AA5" s="240"/>
      <c r="AB5" s="240"/>
      <c r="AC5" s="191"/>
      <c r="AD5" s="191"/>
      <c r="AE5" s="191"/>
    </row>
    <row r="6" spans="2:31">
      <c r="B6" s="108" t="s">
        <v>1</v>
      </c>
      <c r="C6" s="404">
        <v>226</v>
      </c>
      <c r="D6" s="405">
        <v>55</v>
      </c>
      <c r="E6" s="283">
        <f t="shared" ref="E6:E44" si="0">(D6/C6)</f>
        <v>0.24336283185840707</v>
      </c>
      <c r="F6" s="291">
        <v>437.72</v>
      </c>
      <c r="G6" s="406">
        <v>171</v>
      </c>
      <c r="H6" s="109">
        <f>G6/C6</f>
        <v>0.75663716814159288</v>
      </c>
      <c r="I6" s="407">
        <v>138.24029239766</v>
      </c>
      <c r="K6" s="157"/>
      <c r="L6" s="123"/>
      <c r="M6" s="123"/>
      <c r="N6" s="123"/>
      <c r="AA6" s="240"/>
      <c r="AB6" s="240"/>
      <c r="AC6" s="191"/>
      <c r="AD6" s="191"/>
      <c r="AE6" s="191"/>
    </row>
    <row r="7" spans="2:31">
      <c r="B7" s="90" t="s">
        <v>2</v>
      </c>
      <c r="C7" s="326">
        <v>345</v>
      </c>
      <c r="D7" s="327">
        <v>81</v>
      </c>
      <c r="E7" s="235">
        <f t="shared" si="0"/>
        <v>0.23478260869565218</v>
      </c>
      <c r="F7" s="234">
        <v>476.07037037036997</v>
      </c>
      <c r="G7" s="325">
        <v>264</v>
      </c>
      <c r="H7" s="110">
        <f t="shared" ref="H7:H44" si="1">G7/C7</f>
        <v>0.76521739130434785</v>
      </c>
      <c r="I7" s="403">
        <v>173.91117424242401</v>
      </c>
      <c r="K7" s="157"/>
      <c r="L7" s="123"/>
      <c r="M7" s="123"/>
      <c r="N7" s="123"/>
      <c r="AA7" s="240"/>
      <c r="AB7" s="240"/>
      <c r="AC7" s="191"/>
      <c r="AD7" s="191"/>
      <c r="AE7" s="191"/>
    </row>
    <row r="8" spans="2:31">
      <c r="B8" s="90" t="s">
        <v>3</v>
      </c>
      <c r="C8" s="326">
        <v>2981</v>
      </c>
      <c r="D8" s="327">
        <v>1002</v>
      </c>
      <c r="E8" s="235">
        <f t="shared" si="0"/>
        <v>0.33612881583361287</v>
      </c>
      <c r="F8" s="234">
        <v>425.23814371257401</v>
      </c>
      <c r="G8" s="325">
        <v>1979</v>
      </c>
      <c r="H8" s="110">
        <f t="shared" si="1"/>
        <v>0.66387118416638713</v>
      </c>
      <c r="I8" s="403">
        <v>161.37202122283901</v>
      </c>
      <c r="K8" s="157"/>
      <c r="L8" s="123"/>
      <c r="M8" s="123"/>
      <c r="N8" s="123"/>
      <c r="AA8" s="240"/>
      <c r="AB8" s="240"/>
      <c r="AC8" s="191"/>
      <c r="AD8" s="191"/>
      <c r="AE8" s="191"/>
    </row>
    <row r="9" spans="2:31">
      <c r="B9" s="90" t="s">
        <v>4</v>
      </c>
      <c r="C9" s="326">
        <v>1972</v>
      </c>
      <c r="D9" s="327">
        <v>613</v>
      </c>
      <c r="E9" s="235">
        <f t="shared" si="0"/>
        <v>0.31085192697768765</v>
      </c>
      <c r="F9" s="234">
        <v>504.34151712887399</v>
      </c>
      <c r="G9" s="325">
        <v>1359</v>
      </c>
      <c r="H9" s="110">
        <f t="shared" si="1"/>
        <v>0.6891480730223124</v>
      </c>
      <c r="I9" s="403">
        <v>161.01714495952899</v>
      </c>
      <c r="K9" s="157"/>
      <c r="L9" s="123"/>
      <c r="M9" s="123"/>
      <c r="N9" s="123"/>
      <c r="AA9" s="240"/>
      <c r="AB9" s="240"/>
      <c r="AC9" s="191"/>
      <c r="AD9" s="191"/>
      <c r="AE9" s="191"/>
    </row>
    <row r="10" spans="2:31">
      <c r="B10" s="90" t="s">
        <v>5</v>
      </c>
      <c r="C10" s="326">
        <v>2260</v>
      </c>
      <c r="D10" s="327">
        <v>701</v>
      </c>
      <c r="E10" s="235">
        <f t="shared" si="0"/>
        <v>0.3101769911504425</v>
      </c>
      <c r="F10" s="234">
        <v>604.57683309557694</v>
      </c>
      <c r="G10" s="325">
        <v>1559</v>
      </c>
      <c r="H10" s="110">
        <f t="shared" si="1"/>
        <v>0.6898230088495575</v>
      </c>
      <c r="I10" s="403">
        <v>112.89828094932599</v>
      </c>
      <c r="K10" s="157"/>
      <c r="L10" s="123"/>
      <c r="M10" s="123"/>
      <c r="N10" s="123"/>
      <c r="AA10" s="240"/>
      <c r="AB10" s="240"/>
      <c r="AC10" s="191"/>
      <c r="AD10" s="191"/>
      <c r="AE10" s="191"/>
    </row>
    <row r="11" spans="2:31" ht="15.4">
      <c r="B11" s="90" t="s">
        <v>6</v>
      </c>
      <c r="C11" s="326">
        <v>12719</v>
      </c>
      <c r="D11" s="327">
        <v>2993</v>
      </c>
      <c r="E11" s="235">
        <f t="shared" si="0"/>
        <v>0.23531724192153472</v>
      </c>
      <c r="F11" s="234">
        <v>467.70163047109901</v>
      </c>
      <c r="G11" s="325">
        <v>9726</v>
      </c>
      <c r="H11" s="110">
        <f t="shared" si="1"/>
        <v>0.76468275807846531</v>
      </c>
      <c r="I11" s="403">
        <v>143.62197100555201</v>
      </c>
      <c r="K11" s="157"/>
      <c r="L11" s="123"/>
      <c r="M11" s="123"/>
      <c r="N11" s="123"/>
      <c r="AA11" s="240"/>
      <c r="AB11" s="240"/>
      <c r="AC11" s="6"/>
      <c r="AD11" s="6"/>
      <c r="AE11" s="6"/>
    </row>
    <row r="12" spans="2:31" ht="15.4">
      <c r="B12" s="90" t="s">
        <v>7</v>
      </c>
      <c r="C12" s="326">
        <v>74</v>
      </c>
      <c r="D12" s="327">
        <v>23</v>
      </c>
      <c r="E12" s="235">
        <f t="shared" si="0"/>
        <v>0.3108108108108108</v>
      </c>
      <c r="F12" s="234">
        <v>506.36782608695597</v>
      </c>
      <c r="G12" s="325">
        <v>51</v>
      </c>
      <c r="H12" s="110">
        <f t="shared" si="1"/>
        <v>0.68918918918918914</v>
      </c>
      <c r="I12" s="403">
        <v>188.73411764705801</v>
      </c>
      <c r="K12" s="157"/>
      <c r="L12" s="123"/>
      <c r="M12" s="123"/>
      <c r="N12" s="123"/>
      <c r="AA12" s="240"/>
      <c r="AB12" s="6"/>
      <c r="AC12" s="6"/>
      <c r="AD12" s="6"/>
      <c r="AE12" s="6"/>
    </row>
    <row r="13" spans="2:31">
      <c r="B13" s="90" t="s">
        <v>8</v>
      </c>
      <c r="C13" s="326">
        <v>2143</v>
      </c>
      <c r="D13" s="327">
        <v>420</v>
      </c>
      <c r="E13" s="235">
        <f t="shared" si="0"/>
        <v>0.19598693420438637</v>
      </c>
      <c r="F13" s="234">
        <v>563.308142857142</v>
      </c>
      <c r="G13" s="325">
        <v>1723</v>
      </c>
      <c r="H13" s="110">
        <f t="shared" si="1"/>
        <v>0.8040130657956136</v>
      </c>
      <c r="I13" s="403">
        <v>123.64221125943099</v>
      </c>
      <c r="K13" s="157"/>
      <c r="L13" s="123"/>
      <c r="M13" s="123"/>
      <c r="N13" s="123"/>
      <c r="AA13" s="240"/>
    </row>
    <row r="14" spans="2:31">
      <c r="B14" s="90" t="s">
        <v>9</v>
      </c>
      <c r="C14" s="326">
        <v>745</v>
      </c>
      <c r="D14" s="327">
        <v>231</v>
      </c>
      <c r="E14" s="235">
        <f t="shared" si="0"/>
        <v>0.31006711409395971</v>
      </c>
      <c r="F14" s="234">
        <v>499.25935064934998</v>
      </c>
      <c r="G14" s="325">
        <v>514</v>
      </c>
      <c r="H14" s="110">
        <f t="shared" si="1"/>
        <v>0.68993288590604029</v>
      </c>
      <c r="I14" s="403">
        <v>152.60044747081699</v>
      </c>
      <c r="K14" s="157"/>
      <c r="L14" s="123"/>
      <c r="M14" s="123"/>
      <c r="N14" s="123"/>
      <c r="AA14" s="240"/>
    </row>
    <row r="15" spans="2:31">
      <c r="B15" s="90" t="s">
        <v>10</v>
      </c>
      <c r="C15" s="326">
        <v>156</v>
      </c>
      <c r="D15" s="327">
        <v>45</v>
      </c>
      <c r="E15" s="235">
        <f t="shared" si="0"/>
        <v>0.28846153846153844</v>
      </c>
      <c r="F15" s="234">
        <v>478.48555555555498</v>
      </c>
      <c r="G15" s="325">
        <v>111</v>
      </c>
      <c r="H15" s="110">
        <f t="shared" si="1"/>
        <v>0.71153846153846156</v>
      </c>
      <c r="I15" s="403">
        <v>168.539909909909</v>
      </c>
      <c r="K15" s="157"/>
      <c r="L15" s="123"/>
      <c r="M15" s="123"/>
      <c r="N15" s="123"/>
      <c r="AA15" s="240"/>
    </row>
    <row r="16" spans="2:31">
      <c r="B16" s="90" t="s">
        <v>11</v>
      </c>
      <c r="C16" s="326">
        <v>1009</v>
      </c>
      <c r="D16" s="327">
        <v>265</v>
      </c>
      <c r="E16" s="235">
        <f t="shared" si="0"/>
        <v>0.26263627353815661</v>
      </c>
      <c r="F16" s="234">
        <v>466.37143396226401</v>
      </c>
      <c r="G16" s="325">
        <v>744</v>
      </c>
      <c r="H16" s="110">
        <f t="shared" si="1"/>
        <v>0.73736372646184345</v>
      </c>
      <c r="I16" s="403">
        <v>159.817325268817</v>
      </c>
      <c r="K16" s="157"/>
      <c r="L16" s="123"/>
      <c r="M16" s="123"/>
      <c r="N16" s="123"/>
      <c r="AA16" s="240"/>
    </row>
    <row r="17" spans="2:31">
      <c r="B17" s="90" t="s">
        <v>12</v>
      </c>
      <c r="C17" s="326">
        <v>54</v>
      </c>
      <c r="D17" s="327">
        <v>18</v>
      </c>
      <c r="E17" s="235">
        <f t="shared" si="0"/>
        <v>0.33333333333333331</v>
      </c>
      <c r="F17" s="234">
        <v>431.93833333333299</v>
      </c>
      <c r="G17" s="325">
        <v>36</v>
      </c>
      <c r="H17" s="110">
        <f t="shared" si="1"/>
        <v>0.66666666666666663</v>
      </c>
      <c r="I17" s="403">
        <v>176.358888888888</v>
      </c>
      <c r="K17" s="157"/>
      <c r="L17" s="123"/>
      <c r="M17" s="123"/>
      <c r="N17" s="123"/>
      <c r="AA17" s="240"/>
    </row>
    <row r="18" spans="2:31">
      <c r="B18" s="90" t="s">
        <v>13</v>
      </c>
      <c r="C18" s="326">
        <v>1296</v>
      </c>
      <c r="D18" s="327">
        <v>394</v>
      </c>
      <c r="E18" s="235">
        <f t="shared" si="0"/>
        <v>0.30401234567901236</v>
      </c>
      <c r="F18" s="234">
        <v>552.24119289340103</v>
      </c>
      <c r="G18" s="325">
        <v>902</v>
      </c>
      <c r="H18" s="110">
        <f t="shared" si="1"/>
        <v>0.69598765432098764</v>
      </c>
      <c r="I18" s="403">
        <v>137.887394678492</v>
      </c>
      <c r="K18" s="157"/>
      <c r="L18" s="123"/>
      <c r="M18" s="123"/>
      <c r="N18" s="123"/>
      <c r="AA18" s="240"/>
    </row>
    <row r="19" spans="2:31">
      <c r="B19" s="90" t="s">
        <v>14</v>
      </c>
      <c r="C19" s="326">
        <v>1553</v>
      </c>
      <c r="D19" s="327">
        <v>373</v>
      </c>
      <c r="E19" s="235">
        <f t="shared" si="0"/>
        <v>0.24018029620090148</v>
      </c>
      <c r="F19" s="234">
        <v>619.48895442359196</v>
      </c>
      <c r="G19" s="325">
        <v>1180</v>
      </c>
      <c r="H19" s="110">
        <f t="shared" si="1"/>
        <v>0.75981970379909847</v>
      </c>
      <c r="I19" s="403">
        <v>98.846262711864398</v>
      </c>
      <c r="K19" s="157"/>
      <c r="L19" s="123"/>
      <c r="M19" s="123"/>
      <c r="N19" s="123"/>
      <c r="AA19" s="240"/>
    </row>
    <row r="20" spans="2:31">
      <c r="B20" s="90" t="s">
        <v>15</v>
      </c>
      <c r="C20" s="326">
        <v>2382</v>
      </c>
      <c r="D20" s="327">
        <v>738</v>
      </c>
      <c r="E20" s="235">
        <f t="shared" si="0"/>
        <v>0.30982367758186397</v>
      </c>
      <c r="F20" s="234">
        <v>541.22399728997198</v>
      </c>
      <c r="G20" s="325">
        <v>1644</v>
      </c>
      <c r="H20" s="110">
        <f t="shared" si="1"/>
        <v>0.69017632241813598</v>
      </c>
      <c r="I20" s="403">
        <v>117.388156934306</v>
      </c>
      <c r="K20" s="157"/>
      <c r="L20" s="123"/>
      <c r="M20" s="123"/>
      <c r="N20" s="123"/>
      <c r="AA20" s="240"/>
      <c r="AE20" s="201"/>
    </row>
    <row r="21" spans="2:31">
      <c r="B21" s="90" t="s">
        <v>16</v>
      </c>
      <c r="C21" s="326">
        <v>1463</v>
      </c>
      <c r="D21" s="327">
        <v>573</v>
      </c>
      <c r="E21" s="235">
        <f t="shared" si="0"/>
        <v>0.39166097060833904</v>
      </c>
      <c r="F21" s="234">
        <v>592.65600349040096</v>
      </c>
      <c r="G21" s="325">
        <v>890</v>
      </c>
      <c r="H21" s="110">
        <f t="shared" si="1"/>
        <v>0.60833902939166096</v>
      </c>
      <c r="I21" s="403">
        <v>193.99597752808901</v>
      </c>
      <c r="K21" s="157"/>
      <c r="L21" s="123"/>
      <c r="M21" s="123"/>
      <c r="N21" s="123"/>
      <c r="AA21" s="240"/>
    </row>
    <row r="22" spans="2:31">
      <c r="B22" s="90" t="s">
        <v>17</v>
      </c>
      <c r="C22" s="326">
        <v>73171</v>
      </c>
      <c r="D22" s="327">
        <v>33729</v>
      </c>
      <c r="E22" s="235">
        <f t="shared" si="0"/>
        <v>0.46096130980853073</v>
      </c>
      <c r="F22" s="234">
        <v>452.82192267781397</v>
      </c>
      <c r="G22" s="325">
        <v>39442</v>
      </c>
      <c r="H22" s="110">
        <f t="shared" si="1"/>
        <v>0.53903869019146933</v>
      </c>
      <c r="I22" s="403">
        <v>128.124852441559</v>
      </c>
      <c r="K22" s="157"/>
      <c r="L22" s="123"/>
      <c r="M22" s="123"/>
      <c r="N22" s="123"/>
      <c r="AA22" s="240"/>
      <c r="AE22" s="201"/>
    </row>
    <row r="23" spans="2:31">
      <c r="B23" s="90" t="s">
        <v>18</v>
      </c>
      <c r="C23" s="326">
        <v>6186</v>
      </c>
      <c r="D23" s="327">
        <v>2726</v>
      </c>
      <c r="E23" s="235">
        <f t="shared" si="0"/>
        <v>0.44067248625929517</v>
      </c>
      <c r="F23" s="234">
        <v>514.88454145267701</v>
      </c>
      <c r="G23" s="325">
        <v>3460</v>
      </c>
      <c r="H23" s="110">
        <f t="shared" si="1"/>
        <v>0.55932751374070477</v>
      </c>
      <c r="I23" s="403">
        <v>186.02888150288999</v>
      </c>
      <c r="K23" s="157"/>
      <c r="L23" s="123"/>
      <c r="M23" s="123"/>
      <c r="N23" s="123"/>
      <c r="AA23" s="240"/>
    </row>
    <row r="24" spans="2:31">
      <c r="B24" s="90" t="s">
        <v>19</v>
      </c>
      <c r="C24" s="326">
        <v>1014</v>
      </c>
      <c r="D24" s="327">
        <v>362</v>
      </c>
      <c r="E24" s="235">
        <f t="shared" si="0"/>
        <v>0.35700197238658776</v>
      </c>
      <c r="F24" s="234">
        <v>442.87508287292798</v>
      </c>
      <c r="G24" s="325">
        <v>652</v>
      </c>
      <c r="H24" s="110">
        <f t="shared" si="1"/>
        <v>0.64299802761341218</v>
      </c>
      <c r="I24" s="403">
        <v>166.141518404907</v>
      </c>
      <c r="K24" s="157"/>
      <c r="L24" s="123"/>
      <c r="M24" s="123"/>
      <c r="N24" s="123"/>
      <c r="AA24" s="240"/>
    </row>
    <row r="25" spans="2:31">
      <c r="B25" s="90" t="s">
        <v>20</v>
      </c>
      <c r="C25" s="326">
        <v>840</v>
      </c>
      <c r="D25" s="327">
        <v>231</v>
      </c>
      <c r="E25" s="235">
        <f t="shared" si="0"/>
        <v>0.27500000000000002</v>
      </c>
      <c r="F25" s="234">
        <v>517.311428571428</v>
      </c>
      <c r="G25" s="325">
        <v>609</v>
      </c>
      <c r="H25" s="110">
        <f t="shared" si="1"/>
        <v>0.72499999999999998</v>
      </c>
      <c r="I25" s="403">
        <v>134.84995073891599</v>
      </c>
      <c r="K25" s="157"/>
      <c r="L25" s="123"/>
      <c r="M25" s="123"/>
      <c r="N25" s="123"/>
      <c r="AA25" s="240"/>
    </row>
    <row r="26" spans="2:31">
      <c r="B26" s="90" t="s">
        <v>21</v>
      </c>
      <c r="C26" s="326">
        <v>1295</v>
      </c>
      <c r="D26" s="327">
        <v>361</v>
      </c>
      <c r="E26" s="235">
        <f t="shared" si="0"/>
        <v>0.27876447876447874</v>
      </c>
      <c r="F26" s="234">
        <v>508.56304709141199</v>
      </c>
      <c r="G26" s="325">
        <v>934</v>
      </c>
      <c r="H26" s="110">
        <f t="shared" si="1"/>
        <v>0.72123552123552126</v>
      </c>
      <c r="I26" s="403">
        <v>184.800342612419</v>
      </c>
      <c r="K26" s="157"/>
      <c r="L26" s="123"/>
      <c r="M26" s="123"/>
      <c r="N26" s="123"/>
      <c r="AA26" s="240"/>
    </row>
    <row r="27" spans="2:31">
      <c r="B27" s="90" t="s">
        <v>22</v>
      </c>
      <c r="C27" s="326">
        <v>321</v>
      </c>
      <c r="D27" s="327">
        <v>118</v>
      </c>
      <c r="E27" s="235">
        <f t="shared" si="0"/>
        <v>0.36760124610591899</v>
      </c>
      <c r="F27" s="234">
        <v>446.94389830508402</v>
      </c>
      <c r="G27" s="325">
        <v>203</v>
      </c>
      <c r="H27" s="110">
        <f t="shared" si="1"/>
        <v>0.63239875389408096</v>
      </c>
      <c r="I27" s="403">
        <v>171.99418719211801</v>
      </c>
      <c r="K27" s="157"/>
      <c r="L27" s="123"/>
      <c r="M27" s="123"/>
      <c r="N27" s="123"/>
      <c r="AA27" s="240"/>
    </row>
    <row r="28" spans="2:31">
      <c r="B28" s="90" t="s">
        <v>23</v>
      </c>
      <c r="C28" s="326">
        <v>1297</v>
      </c>
      <c r="D28" s="327">
        <v>321</v>
      </c>
      <c r="E28" s="235">
        <f t="shared" si="0"/>
        <v>0.24749421742482652</v>
      </c>
      <c r="F28" s="234">
        <v>545.89242990654202</v>
      </c>
      <c r="G28" s="325">
        <v>976</v>
      </c>
      <c r="H28" s="110">
        <f t="shared" si="1"/>
        <v>0.75250578257517353</v>
      </c>
      <c r="I28" s="403">
        <v>159.779538934426</v>
      </c>
      <c r="K28" s="157"/>
      <c r="L28" s="123"/>
      <c r="M28" s="123"/>
      <c r="N28" s="123"/>
      <c r="AA28" s="240"/>
    </row>
    <row r="29" spans="2:31">
      <c r="B29" s="90" t="s">
        <v>24</v>
      </c>
      <c r="C29" s="326">
        <v>1025</v>
      </c>
      <c r="D29" s="327">
        <v>287</v>
      </c>
      <c r="E29" s="235">
        <f t="shared" si="0"/>
        <v>0.28000000000000003</v>
      </c>
      <c r="F29" s="234">
        <v>502.119651567944</v>
      </c>
      <c r="G29" s="325">
        <v>738</v>
      </c>
      <c r="H29" s="110">
        <f t="shared" si="1"/>
        <v>0.72</v>
      </c>
      <c r="I29" s="403">
        <v>132.91205962059601</v>
      </c>
      <c r="K29" s="157"/>
      <c r="L29" s="123"/>
      <c r="M29" s="123"/>
      <c r="N29" s="123"/>
    </row>
    <row r="30" spans="2:31">
      <c r="B30" s="90" t="s">
        <v>25</v>
      </c>
      <c r="C30" s="326">
        <v>643</v>
      </c>
      <c r="D30" s="327">
        <v>142</v>
      </c>
      <c r="E30" s="235">
        <f t="shared" si="0"/>
        <v>0.2208398133748056</v>
      </c>
      <c r="F30" s="234">
        <v>603.85119718309795</v>
      </c>
      <c r="G30" s="325">
        <v>501</v>
      </c>
      <c r="H30" s="110">
        <f t="shared" si="1"/>
        <v>0.77916018662519437</v>
      </c>
      <c r="I30" s="403">
        <v>99.179680638722502</v>
      </c>
      <c r="K30" s="157"/>
      <c r="L30" s="123"/>
      <c r="M30" s="123"/>
      <c r="N30" s="123"/>
    </row>
    <row r="31" spans="2:31">
      <c r="B31" s="90" t="s">
        <v>26</v>
      </c>
      <c r="C31" s="326">
        <v>341</v>
      </c>
      <c r="D31" s="327">
        <v>89</v>
      </c>
      <c r="E31" s="235">
        <f t="shared" si="0"/>
        <v>0.26099706744868034</v>
      </c>
      <c r="F31" s="234">
        <v>499.96044943820198</v>
      </c>
      <c r="G31" s="325">
        <v>252</v>
      </c>
      <c r="H31" s="110">
        <f t="shared" si="1"/>
        <v>0.73900293255131966</v>
      </c>
      <c r="I31" s="403">
        <v>162.61678571428499</v>
      </c>
      <c r="K31" s="157"/>
      <c r="L31" s="123"/>
      <c r="M31" s="123"/>
      <c r="N31" s="123"/>
    </row>
    <row r="32" spans="2:31">
      <c r="B32" s="90" t="s">
        <v>27</v>
      </c>
      <c r="C32" s="326">
        <v>17170</v>
      </c>
      <c r="D32" s="327">
        <v>6187</v>
      </c>
      <c r="E32" s="235">
        <f t="shared" si="0"/>
        <v>0.36033779848573094</v>
      </c>
      <c r="F32" s="234">
        <v>459.49424923226098</v>
      </c>
      <c r="G32" s="325">
        <v>10983</v>
      </c>
      <c r="H32" s="110">
        <f t="shared" si="1"/>
        <v>0.63966220151426911</v>
      </c>
      <c r="I32" s="403">
        <v>137.61469816989799</v>
      </c>
      <c r="K32" s="157"/>
      <c r="L32" s="123"/>
      <c r="M32" s="123"/>
      <c r="N32" s="123"/>
    </row>
    <row r="33" spans="2:14">
      <c r="B33" s="90" t="s">
        <v>28</v>
      </c>
      <c r="C33" s="326">
        <v>1510</v>
      </c>
      <c r="D33" s="327">
        <v>684</v>
      </c>
      <c r="E33" s="235">
        <f t="shared" si="0"/>
        <v>0.45298013245033114</v>
      </c>
      <c r="F33" s="234">
        <v>534.392836257309</v>
      </c>
      <c r="G33" s="325">
        <v>826</v>
      </c>
      <c r="H33" s="110">
        <f t="shared" si="1"/>
        <v>0.54701986754966891</v>
      </c>
      <c r="I33" s="403">
        <v>114.55886198547201</v>
      </c>
      <c r="K33" s="157"/>
      <c r="L33" s="123"/>
      <c r="M33" s="123"/>
      <c r="N33" s="123"/>
    </row>
    <row r="34" spans="2:14">
      <c r="B34" s="90" t="s">
        <v>29</v>
      </c>
      <c r="C34" s="326">
        <v>3188</v>
      </c>
      <c r="D34" s="327">
        <v>824</v>
      </c>
      <c r="E34" s="235">
        <f t="shared" si="0"/>
        <v>0.25846925972396489</v>
      </c>
      <c r="F34" s="234">
        <v>517.71765776698999</v>
      </c>
      <c r="G34" s="325">
        <v>2364</v>
      </c>
      <c r="H34" s="110">
        <f t="shared" si="1"/>
        <v>0.74153074027603516</v>
      </c>
      <c r="I34" s="403">
        <v>116.949670050761</v>
      </c>
      <c r="K34" s="157"/>
      <c r="L34" s="123"/>
      <c r="M34" s="123"/>
      <c r="N34" s="123"/>
    </row>
    <row r="35" spans="2:14">
      <c r="B35" s="90" t="s">
        <v>30</v>
      </c>
      <c r="C35" s="326">
        <v>344</v>
      </c>
      <c r="D35" s="327">
        <v>101</v>
      </c>
      <c r="E35" s="235">
        <f t="shared" si="0"/>
        <v>0.29360465116279072</v>
      </c>
      <c r="F35" s="234">
        <v>556.51158415841496</v>
      </c>
      <c r="G35" s="325">
        <v>243</v>
      </c>
      <c r="H35" s="110">
        <f t="shared" si="1"/>
        <v>0.70639534883720934</v>
      </c>
      <c r="I35" s="403">
        <v>130.60469135802401</v>
      </c>
      <c r="K35" s="157"/>
      <c r="L35" s="123"/>
      <c r="M35" s="123"/>
      <c r="N35" s="123"/>
    </row>
    <row r="36" spans="2:14">
      <c r="B36" s="90" t="s">
        <v>31</v>
      </c>
      <c r="C36" s="326">
        <v>19930</v>
      </c>
      <c r="D36" s="327">
        <v>7280</v>
      </c>
      <c r="E36" s="235">
        <f t="shared" si="0"/>
        <v>0.36527847466131458</v>
      </c>
      <c r="F36" s="234">
        <v>449.55790384615301</v>
      </c>
      <c r="G36" s="325">
        <v>12650</v>
      </c>
      <c r="H36" s="110">
        <f t="shared" si="1"/>
        <v>0.63472152533868542</v>
      </c>
      <c r="I36" s="403">
        <v>141.20508616600699</v>
      </c>
      <c r="K36" s="157"/>
      <c r="L36" s="123"/>
      <c r="M36" s="123"/>
      <c r="N36" s="123"/>
    </row>
    <row r="37" spans="2:14">
      <c r="B37" s="90" t="s">
        <v>32</v>
      </c>
      <c r="C37" s="326">
        <v>12002</v>
      </c>
      <c r="D37" s="327">
        <v>3930</v>
      </c>
      <c r="E37" s="235">
        <f t="shared" si="0"/>
        <v>0.32744542576237295</v>
      </c>
      <c r="F37" s="234">
        <v>415.65644783714998</v>
      </c>
      <c r="G37" s="325">
        <v>8072</v>
      </c>
      <c r="H37" s="110">
        <f t="shared" si="1"/>
        <v>0.6725545742376271</v>
      </c>
      <c r="I37" s="403">
        <v>147.04730178394399</v>
      </c>
      <c r="K37" s="157"/>
      <c r="L37" s="123"/>
      <c r="M37" s="123"/>
      <c r="N37" s="123"/>
    </row>
    <row r="38" spans="2:14">
      <c r="B38" s="90" t="s">
        <v>33</v>
      </c>
      <c r="C38" s="326">
        <v>1134</v>
      </c>
      <c r="D38" s="327">
        <v>381</v>
      </c>
      <c r="E38" s="235">
        <f t="shared" si="0"/>
        <v>0.33597883597883599</v>
      </c>
      <c r="F38" s="234">
        <v>451.722230971128</v>
      </c>
      <c r="G38" s="325">
        <v>753</v>
      </c>
      <c r="H38" s="110">
        <f t="shared" si="1"/>
        <v>0.66402116402116407</v>
      </c>
      <c r="I38" s="403">
        <v>165.03717131474099</v>
      </c>
      <c r="K38" s="157"/>
      <c r="L38" s="123"/>
      <c r="M38" s="123"/>
      <c r="N38" s="123"/>
    </row>
    <row r="39" spans="2:14">
      <c r="B39" s="90" t="s">
        <v>34</v>
      </c>
      <c r="C39" s="326">
        <v>6036</v>
      </c>
      <c r="D39" s="327">
        <v>2163</v>
      </c>
      <c r="E39" s="235">
        <f t="shared" si="0"/>
        <v>0.35834990059642147</v>
      </c>
      <c r="F39" s="234">
        <v>464.68887656033201</v>
      </c>
      <c r="G39" s="325">
        <v>3873</v>
      </c>
      <c r="H39" s="110">
        <f t="shared" si="1"/>
        <v>0.64165009940357853</v>
      </c>
      <c r="I39" s="403">
        <v>146.835207849212</v>
      </c>
      <c r="K39" s="157"/>
      <c r="L39" s="123"/>
      <c r="M39" s="123"/>
      <c r="N39" s="123"/>
    </row>
    <row r="40" spans="2:14">
      <c r="B40" s="90" t="s">
        <v>35</v>
      </c>
      <c r="C40" s="326">
        <v>85</v>
      </c>
      <c r="D40" s="327">
        <v>18</v>
      </c>
      <c r="E40" s="235">
        <f t="shared" si="0"/>
        <v>0.21176470588235294</v>
      </c>
      <c r="F40" s="234">
        <v>738.80333333333294</v>
      </c>
      <c r="G40" s="325">
        <v>67</v>
      </c>
      <c r="H40" s="110">
        <f t="shared" si="1"/>
        <v>0.78823529411764703</v>
      </c>
      <c r="I40" s="403">
        <v>96.063432835820805</v>
      </c>
      <c r="K40" s="157"/>
      <c r="L40" s="123"/>
      <c r="M40" s="123"/>
      <c r="N40" s="123"/>
    </row>
    <row r="41" spans="2:14">
      <c r="B41" s="90" t="s">
        <v>36</v>
      </c>
      <c r="C41" s="326">
        <v>1055</v>
      </c>
      <c r="D41" s="327">
        <v>327</v>
      </c>
      <c r="E41" s="235">
        <f t="shared" si="0"/>
        <v>0.30995260663507107</v>
      </c>
      <c r="F41" s="234">
        <v>444.05501529051901</v>
      </c>
      <c r="G41" s="325">
        <v>728</v>
      </c>
      <c r="H41" s="110">
        <f t="shared" si="1"/>
        <v>0.69004739336492893</v>
      </c>
      <c r="I41" s="403">
        <v>156.192733516483</v>
      </c>
      <c r="K41" s="157"/>
      <c r="L41" s="123"/>
      <c r="M41" s="123"/>
      <c r="N41" s="123"/>
    </row>
    <row r="42" spans="2:14">
      <c r="B42" s="90" t="s">
        <v>37</v>
      </c>
      <c r="C42" s="326">
        <v>8181</v>
      </c>
      <c r="D42" s="327">
        <v>2274</v>
      </c>
      <c r="E42" s="235">
        <f t="shared" si="0"/>
        <v>0.27796112944627799</v>
      </c>
      <c r="F42" s="234">
        <v>461.51422603342098</v>
      </c>
      <c r="G42" s="325">
        <v>5907</v>
      </c>
      <c r="H42" s="110">
        <f t="shared" si="1"/>
        <v>0.72203887055372207</v>
      </c>
      <c r="I42" s="403">
        <v>114.623287624851</v>
      </c>
      <c r="K42" s="157"/>
      <c r="L42" s="123"/>
      <c r="M42" s="123"/>
      <c r="N42" s="123"/>
    </row>
    <row r="43" spans="2:14">
      <c r="B43" s="90" t="s">
        <v>38</v>
      </c>
      <c r="C43" s="326">
        <v>740</v>
      </c>
      <c r="D43" s="327">
        <v>209</v>
      </c>
      <c r="E43" s="235">
        <f t="shared" si="0"/>
        <v>0.28243243243243243</v>
      </c>
      <c r="F43" s="234">
        <v>449.333732057416</v>
      </c>
      <c r="G43" s="325">
        <v>531</v>
      </c>
      <c r="H43" s="110">
        <f t="shared" si="1"/>
        <v>0.71756756756756757</v>
      </c>
      <c r="I43" s="403">
        <v>170.393483992467</v>
      </c>
      <c r="K43" s="157"/>
      <c r="L43" s="123"/>
      <c r="M43" s="123"/>
      <c r="N43" s="123"/>
    </row>
    <row r="44" spans="2:14">
      <c r="B44" s="90" t="s">
        <v>39</v>
      </c>
      <c r="C44" s="326">
        <v>2640</v>
      </c>
      <c r="D44" s="327">
        <v>646</v>
      </c>
      <c r="E44" s="235">
        <f t="shared" si="0"/>
        <v>0.24469696969696969</v>
      </c>
      <c r="F44" s="234">
        <v>453.44876160990702</v>
      </c>
      <c r="G44" s="325">
        <v>1994</v>
      </c>
      <c r="H44" s="110">
        <f t="shared" si="1"/>
        <v>0.75530303030303025</v>
      </c>
      <c r="I44" s="403">
        <v>144.92507021063099</v>
      </c>
      <c r="K44" s="287"/>
      <c r="L44" s="287"/>
      <c r="M44" s="287"/>
    </row>
    <row r="45" spans="2:14">
      <c r="B45" s="296" t="s">
        <v>552</v>
      </c>
      <c r="C45" s="112"/>
      <c r="E45" s="113"/>
    </row>
  </sheetData>
  <mergeCells count="3">
    <mergeCell ref="B2:I2"/>
    <mergeCell ref="D3:F3"/>
    <mergeCell ref="G3:I3"/>
  </mergeCells>
  <hyperlinks>
    <hyperlink ref="B1" location="'Table of Contents'!A1" display="Table of Contents" xr:uid="{265EB4B2-B05D-46B8-8F6B-6C9CD138BED2}"/>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0507C-2867-48E1-9F84-C974E461CC9F}">
  <dimension ref="A1:AE45"/>
  <sheetViews>
    <sheetView workbookViewId="0">
      <selection activeCell="B1" sqref="B1"/>
    </sheetView>
  </sheetViews>
  <sheetFormatPr defaultColWidth="9" defaultRowHeight="14.25"/>
  <cols>
    <col min="1" max="1" width="9" style="114"/>
    <col min="2" max="2" width="24.1328125" style="114" customWidth="1"/>
    <col min="3" max="3" width="23.73046875" style="114" customWidth="1"/>
    <col min="4" max="16384" width="9" style="114"/>
  </cols>
  <sheetData>
    <row r="1" spans="1:31">
      <c r="A1" s="116"/>
      <c r="B1" s="115" t="s">
        <v>122</v>
      </c>
      <c r="C1" s="35"/>
      <c r="D1" s="35"/>
      <c r="E1" s="116"/>
      <c r="F1" s="116"/>
      <c r="G1" s="35"/>
      <c r="H1" s="35"/>
      <c r="I1" s="35"/>
      <c r="J1" s="35"/>
      <c r="K1" s="35"/>
      <c r="L1" s="35"/>
      <c r="M1" s="35"/>
      <c r="N1" s="35"/>
      <c r="O1" s="35"/>
      <c r="P1" s="35"/>
      <c r="Q1" s="35"/>
      <c r="R1" s="35"/>
      <c r="S1" s="35"/>
      <c r="T1" s="35"/>
      <c r="U1" s="35"/>
      <c r="V1" s="35"/>
      <c r="W1" s="35"/>
      <c r="X1" s="35"/>
      <c r="Y1" s="35"/>
      <c r="Z1" s="35"/>
      <c r="AA1" s="191"/>
      <c r="AB1" s="191"/>
      <c r="AC1" s="191"/>
      <c r="AD1" s="191"/>
      <c r="AE1" s="191"/>
    </row>
    <row r="2" spans="1:31" ht="15.75">
      <c r="A2" s="120"/>
      <c r="B2" s="470" t="s">
        <v>423</v>
      </c>
      <c r="C2" s="471"/>
      <c r="D2" s="35"/>
      <c r="E2" s="35"/>
      <c r="F2" s="35"/>
      <c r="G2" s="35"/>
      <c r="H2" s="35"/>
      <c r="I2" s="35"/>
      <c r="J2" s="35"/>
      <c r="K2" s="35"/>
      <c r="L2" s="35"/>
      <c r="M2" s="35"/>
      <c r="N2" s="35"/>
      <c r="O2" s="35"/>
      <c r="P2" s="35"/>
      <c r="Q2" s="35"/>
      <c r="R2" s="35"/>
      <c r="S2" s="35"/>
      <c r="T2" s="35"/>
      <c r="U2" s="35"/>
      <c r="V2" s="35"/>
      <c r="W2" s="35"/>
      <c r="X2" s="35"/>
      <c r="Y2" s="35"/>
      <c r="Z2" s="35"/>
      <c r="AA2" s="191"/>
      <c r="AB2" s="191"/>
      <c r="AC2" s="191"/>
      <c r="AD2" s="191"/>
      <c r="AE2" s="191"/>
    </row>
    <row r="3" spans="1:31">
      <c r="A3" s="120"/>
      <c r="B3" s="117" t="s">
        <v>234</v>
      </c>
      <c r="C3" s="328">
        <v>52099</v>
      </c>
      <c r="D3" s="35"/>
      <c r="E3" s="35"/>
      <c r="F3" s="35"/>
      <c r="G3" s="35"/>
      <c r="H3" s="35"/>
      <c r="I3" s="35"/>
      <c r="J3" s="35"/>
      <c r="K3" s="35"/>
      <c r="L3" s="35"/>
      <c r="M3" s="35"/>
      <c r="N3" s="35"/>
      <c r="O3" s="35"/>
      <c r="P3" s="35"/>
      <c r="Q3" s="35"/>
      <c r="R3" s="35"/>
      <c r="S3" s="35"/>
      <c r="T3" s="35"/>
      <c r="U3" s="35"/>
      <c r="V3" s="35"/>
      <c r="W3" s="35"/>
      <c r="X3" s="35"/>
      <c r="Y3" s="35"/>
      <c r="Z3" s="35"/>
      <c r="AA3" s="191"/>
      <c r="AB3" s="191"/>
      <c r="AC3" s="191"/>
      <c r="AD3" s="191"/>
      <c r="AE3" s="191"/>
    </row>
    <row r="4" spans="1:31">
      <c r="A4" s="120"/>
      <c r="B4" s="117" t="s">
        <v>235</v>
      </c>
      <c r="C4" s="328">
        <v>11859</v>
      </c>
      <c r="D4" s="35"/>
      <c r="E4" s="35"/>
      <c r="F4" s="35"/>
      <c r="G4" s="35"/>
      <c r="H4" s="35"/>
      <c r="I4" s="35"/>
      <c r="J4" s="35"/>
      <c r="K4" s="35"/>
      <c r="L4" s="35"/>
      <c r="M4" s="35"/>
      <c r="N4" s="35"/>
      <c r="O4" s="35"/>
      <c r="P4" s="35"/>
      <c r="Q4" s="35"/>
      <c r="R4" s="35"/>
      <c r="S4" s="35"/>
      <c r="T4" s="35"/>
      <c r="U4" s="35"/>
      <c r="V4" s="35"/>
      <c r="W4" s="35"/>
      <c r="X4" s="35"/>
      <c r="Y4" s="35"/>
      <c r="Z4" s="35"/>
      <c r="AA4" s="191"/>
      <c r="AB4" s="191"/>
      <c r="AC4" s="191"/>
      <c r="AD4" s="191"/>
      <c r="AE4" s="191"/>
    </row>
    <row r="5" spans="1:31">
      <c r="A5" s="120"/>
      <c r="B5" s="296" t="s">
        <v>552</v>
      </c>
      <c r="C5" s="35"/>
      <c r="D5" s="232"/>
      <c r="E5" s="35"/>
      <c r="F5" s="35"/>
      <c r="G5" s="35"/>
      <c r="H5" s="35"/>
      <c r="I5" s="35"/>
      <c r="J5" s="35"/>
      <c r="K5" s="35"/>
      <c r="L5" s="35"/>
      <c r="M5" s="35"/>
      <c r="N5" s="35"/>
      <c r="O5" s="35"/>
      <c r="P5" s="35"/>
      <c r="Q5" s="35"/>
      <c r="R5" s="35"/>
      <c r="S5" s="35"/>
      <c r="T5" s="35"/>
      <c r="U5" s="35"/>
      <c r="V5" s="35"/>
      <c r="W5" s="35"/>
      <c r="X5" s="35"/>
      <c r="Y5" s="35"/>
      <c r="Z5" s="35"/>
      <c r="AA5" s="191"/>
      <c r="AB5" s="191"/>
      <c r="AC5" s="191"/>
      <c r="AD5" s="191"/>
      <c r="AE5" s="191"/>
    </row>
    <row r="6" spans="1:31">
      <c r="A6" s="120"/>
      <c r="B6" s="35"/>
      <c r="C6" s="35"/>
      <c r="D6" s="35"/>
      <c r="E6" s="35"/>
      <c r="F6" s="35"/>
      <c r="G6" s="35"/>
      <c r="H6" s="35"/>
      <c r="I6" s="35"/>
      <c r="J6" s="35"/>
      <c r="K6" s="35"/>
      <c r="L6" s="35"/>
      <c r="M6" s="35"/>
      <c r="N6" s="35"/>
      <c r="O6" s="35"/>
      <c r="P6" s="35"/>
      <c r="Q6" s="35"/>
      <c r="R6" s="35"/>
      <c r="S6" s="35"/>
      <c r="T6" s="35"/>
      <c r="U6" s="35"/>
      <c r="V6" s="35"/>
      <c r="W6" s="35"/>
      <c r="X6" s="35"/>
      <c r="Y6" s="35"/>
      <c r="Z6" s="35"/>
      <c r="AA6" s="191"/>
      <c r="AB6" s="191"/>
      <c r="AC6" s="191"/>
      <c r="AD6" s="191"/>
      <c r="AE6" s="191"/>
    </row>
    <row r="7" spans="1:31" ht="15.75">
      <c r="A7" s="120"/>
      <c r="B7" s="470" t="s">
        <v>424</v>
      </c>
      <c r="C7" s="471"/>
      <c r="D7" s="35"/>
      <c r="E7" s="35"/>
      <c r="F7" s="35"/>
      <c r="G7" s="35"/>
      <c r="H7" s="35"/>
      <c r="I7" s="35"/>
      <c r="J7" s="35"/>
      <c r="K7" s="35"/>
      <c r="L7" s="35"/>
      <c r="M7" s="35"/>
      <c r="N7" s="35"/>
      <c r="O7" s="35"/>
      <c r="P7" s="35"/>
      <c r="Q7" s="35"/>
      <c r="R7" s="35"/>
      <c r="S7" s="35"/>
      <c r="T7" s="35"/>
      <c r="U7" s="35"/>
      <c r="V7" s="35"/>
      <c r="W7" s="35"/>
      <c r="X7" s="35"/>
      <c r="Y7" s="35"/>
      <c r="Z7" s="35"/>
      <c r="AA7" s="191"/>
      <c r="AB7" s="191"/>
      <c r="AC7" s="191"/>
      <c r="AD7" s="191"/>
      <c r="AE7" s="191"/>
    </row>
    <row r="8" spans="1:31">
      <c r="A8" s="120"/>
      <c r="B8" s="117" t="s">
        <v>234</v>
      </c>
      <c r="C8" s="328">
        <v>59907</v>
      </c>
      <c r="D8" s="35"/>
      <c r="E8" s="227"/>
      <c r="F8" s="35"/>
      <c r="G8" s="35"/>
      <c r="H8" s="35"/>
      <c r="I8" s="35"/>
      <c r="J8" s="35"/>
      <c r="K8" s="35"/>
      <c r="L8" s="35"/>
      <c r="M8" s="35"/>
      <c r="N8" s="35"/>
      <c r="O8" s="35"/>
      <c r="P8" s="35"/>
      <c r="Q8" s="35"/>
      <c r="R8" s="35"/>
      <c r="S8" s="35"/>
      <c r="T8" s="35"/>
      <c r="U8" s="35"/>
      <c r="V8" s="35"/>
      <c r="W8" s="35"/>
      <c r="X8" s="35"/>
      <c r="Y8" s="35"/>
      <c r="Z8" s="35"/>
      <c r="AA8" s="191"/>
      <c r="AB8" s="191"/>
      <c r="AC8" s="191"/>
      <c r="AD8" s="191"/>
      <c r="AE8" s="191"/>
    </row>
    <row r="9" spans="1:31">
      <c r="A9" s="120"/>
      <c r="B9" s="117" t="s">
        <v>235</v>
      </c>
      <c r="C9" s="328">
        <v>171812</v>
      </c>
      <c r="D9" s="35"/>
      <c r="E9" s="227"/>
      <c r="F9" s="35"/>
      <c r="G9" s="35"/>
      <c r="H9" s="35"/>
      <c r="I9" s="35"/>
      <c r="J9" s="35"/>
      <c r="K9" s="35"/>
      <c r="L9" s="35"/>
      <c r="M9" s="35"/>
      <c r="N9" s="35"/>
      <c r="O9" s="35"/>
      <c r="P9" s="35"/>
      <c r="Q9" s="35"/>
      <c r="R9" s="35"/>
      <c r="S9" s="35"/>
      <c r="T9" s="35"/>
      <c r="U9" s="35"/>
      <c r="V9" s="35"/>
      <c r="W9" s="35"/>
      <c r="X9" s="35"/>
      <c r="Y9" s="35"/>
      <c r="Z9" s="35"/>
      <c r="AA9" s="191"/>
      <c r="AB9" s="191"/>
      <c r="AC9" s="191"/>
      <c r="AD9" s="191"/>
      <c r="AE9" s="191"/>
    </row>
    <row r="10" spans="1:31">
      <c r="A10" s="120"/>
      <c r="B10" s="12" t="s">
        <v>494</v>
      </c>
      <c r="C10" s="35"/>
      <c r="D10" s="35"/>
      <c r="E10" s="35"/>
      <c r="F10" s="35"/>
      <c r="G10" s="35"/>
      <c r="H10" s="35"/>
      <c r="I10" s="35"/>
      <c r="J10" s="35"/>
      <c r="K10" s="35"/>
      <c r="L10" s="35"/>
      <c r="M10" s="35"/>
      <c r="N10" s="35"/>
      <c r="O10" s="35"/>
      <c r="P10" s="35"/>
      <c r="Q10" s="35"/>
      <c r="R10" s="35"/>
      <c r="S10" s="35"/>
      <c r="T10" s="35"/>
      <c r="U10" s="35"/>
      <c r="V10" s="35"/>
      <c r="W10" s="35"/>
      <c r="X10" s="35"/>
      <c r="Y10" s="35"/>
      <c r="Z10" s="35"/>
      <c r="AA10" s="191"/>
      <c r="AB10" s="191"/>
      <c r="AC10" s="191"/>
      <c r="AD10" s="191"/>
      <c r="AE10" s="191"/>
    </row>
    <row r="11" spans="1:31" ht="15.4">
      <c r="A11" s="120"/>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191"/>
      <c r="AB11" s="6"/>
      <c r="AC11" s="6"/>
      <c r="AD11" s="6"/>
      <c r="AE11" s="6"/>
    </row>
    <row r="12" spans="1:31" ht="15.4">
      <c r="A12" s="120"/>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191"/>
      <c r="AB12" s="6"/>
      <c r="AC12" s="6"/>
      <c r="AD12" s="6"/>
      <c r="AE12" s="6"/>
    </row>
    <row r="13" spans="1:31">
      <c r="A13" s="120"/>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row>
    <row r="14" spans="1:31">
      <c r="A14" s="120"/>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row>
    <row r="15" spans="1:31">
      <c r="A15" s="120"/>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row>
    <row r="16" spans="1:31">
      <c r="A16" s="120"/>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row>
    <row r="17" spans="1:27">
      <c r="A17" s="120"/>
      <c r="B17" s="35"/>
      <c r="C17" s="35"/>
      <c r="D17" s="35"/>
      <c r="E17" s="35"/>
      <c r="F17" s="35"/>
      <c r="G17" s="35"/>
      <c r="I17" s="35"/>
      <c r="J17" s="35"/>
      <c r="K17" s="35"/>
      <c r="L17" s="35"/>
      <c r="M17" s="35"/>
      <c r="N17" s="35"/>
      <c r="O17" s="35"/>
      <c r="P17" s="35"/>
      <c r="Q17" s="35"/>
      <c r="R17" s="35"/>
      <c r="S17" s="35"/>
      <c r="T17" s="35"/>
      <c r="U17" s="35"/>
      <c r="V17" s="35"/>
      <c r="W17" s="35"/>
      <c r="X17" s="35"/>
      <c r="Y17" s="35"/>
      <c r="Z17" s="35"/>
      <c r="AA17" s="35"/>
    </row>
    <row r="18" spans="1:27">
      <c r="A18" s="120"/>
      <c r="B18" s="35"/>
      <c r="C18" s="35"/>
      <c r="D18" s="35"/>
      <c r="E18" s="35"/>
      <c r="F18" s="35"/>
      <c r="G18" s="35"/>
      <c r="H18" s="230"/>
      <c r="I18" s="35"/>
      <c r="J18" s="35"/>
      <c r="K18" s="35"/>
      <c r="L18" s="35"/>
      <c r="M18" s="35"/>
      <c r="N18" s="35"/>
      <c r="O18" s="35"/>
      <c r="P18" s="35"/>
      <c r="Q18" s="35"/>
      <c r="R18" s="35"/>
      <c r="S18" s="35"/>
      <c r="T18" s="35"/>
      <c r="U18" s="35"/>
      <c r="V18" s="35"/>
      <c r="W18" s="35"/>
      <c r="X18" s="35"/>
      <c r="Y18" s="35"/>
      <c r="Z18" s="35"/>
      <c r="AA18" s="35"/>
    </row>
    <row r="19" spans="1:27">
      <c r="A19" s="120"/>
      <c r="B19" s="35"/>
      <c r="C19" s="35"/>
      <c r="D19" s="35"/>
      <c r="E19" s="35"/>
      <c r="F19" s="35"/>
      <c r="G19" s="35"/>
      <c r="H19" s="230"/>
      <c r="I19" s="35"/>
      <c r="J19" s="35"/>
      <c r="K19" s="35"/>
      <c r="L19" s="35"/>
      <c r="M19" s="35"/>
      <c r="N19" s="35"/>
      <c r="O19" s="35"/>
      <c r="P19" s="35"/>
      <c r="Q19" s="35"/>
      <c r="R19" s="35"/>
      <c r="S19" s="35"/>
      <c r="T19" s="35"/>
      <c r="U19" s="35"/>
      <c r="V19" s="35"/>
      <c r="W19" s="35"/>
      <c r="X19" s="35"/>
      <c r="Y19" s="35"/>
      <c r="Z19" s="35"/>
      <c r="AA19" s="35"/>
    </row>
    <row r="20" spans="1:27">
      <c r="A20" s="120"/>
      <c r="B20" s="35"/>
      <c r="C20" s="35"/>
      <c r="D20" s="35"/>
      <c r="E20" s="35"/>
      <c r="F20" s="35"/>
      <c r="G20" s="35"/>
      <c r="H20" s="230"/>
      <c r="I20" s="35"/>
      <c r="J20" s="35"/>
      <c r="K20" s="35"/>
      <c r="L20" s="35"/>
      <c r="M20" s="35"/>
      <c r="N20" s="35"/>
      <c r="O20" s="35"/>
      <c r="P20" s="35"/>
      <c r="Q20" s="35"/>
      <c r="R20" s="35"/>
      <c r="S20" s="35"/>
      <c r="T20" s="35"/>
      <c r="U20" s="35"/>
      <c r="V20" s="35"/>
      <c r="W20" s="35"/>
      <c r="X20" s="35"/>
      <c r="Y20" s="35"/>
      <c r="Z20" s="35"/>
      <c r="AA20" s="35"/>
    </row>
    <row r="21" spans="1:27">
      <c r="A21" s="120"/>
      <c r="B21" s="35"/>
      <c r="C21" s="35"/>
      <c r="D21" s="35"/>
      <c r="E21" s="35"/>
      <c r="F21" s="35"/>
      <c r="G21" s="35"/>
      <c r="H21" s="230"/>
      <c r="I21" s="35"/>
      <c r="J21" s="35"/>
      <c r="K21" s="35"/>
      <c r="L21" s="35"/>
      <c r="M21" s="35"/>
      <c r="N21" s="35"/>
      <c r="O21" s="35"/>
      <c r="P21" s="35"/>
      <c r="Q21" s="35"/>
      <c r="R21" s="35"/>
      <c r="S21" s="35"/>
      <c r="T21" s="35"/>
      <c r="U21" s="35"/>
      <c r="V21" s="35"/>
      <c r="W21" s="35"/>
      <c r="X21" s="35"/>
      <c r="Y21" s="35"/>
      <c r="Z21" s="35"/>
      <c r="AA21" s="35"/>
    </row>
    <row r="22" spans="1:27">
      <c r="A22" s="120"/>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row>
    <row r="23" spans="1:27">
      <c r="A23" s="120"/>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row>
    <row r="24" spans="1:27">
      <c r="A24" s="120"/>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c r="A25" s="120"/>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c r="A26" s="120"/>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row>
    <row r="27" spans="1:27">
      <c r="A27" s="120"/>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c r="A28" s="120"/>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row>
    <row r="29" spans="1:27">
      <c r="A29" s="120"/>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c r="A30" s="120"/>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row>
    <row r="31" spans="1:27">
      <c r="A31" s="120"/>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row>
    <row r="32" spans="1:27">
      <c r="A32" s="120"/>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row>
    <row r="33" spans="1:27">
      <c r="A33" s="120"/>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c r="A34" s="120"/>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row>
    <row r="35" spans="1:27">
      <c r="A35" s="120"/>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row>
    <row r="36" spans="1:27">
      <c r="A36" s="120"/>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row>
    <row r="37" spans="1:27">
      <c r="A37" s="120"/>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row>
    <row r="38" spans="1:27">
      <c r="A38" s="120"/>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row>
    <row r="39" spans="1:27">
      <c r="A39" s="120"/>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c r="A40" s="120"/>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row>
    <row r="41" spans="1:27">
      <c r="U41" s="35"/>
      <c r="V41" s="35"/>
      <c r="W41" s="35"/>
      <c r="X41" s="35"/>
      <c r="Y41" s="35"/>
      <c r="Z41" s="35"/>
      <c r="AA41" s="35"/>
    </row>
    <row r="42" spans="1:27">
      <c r="U42" s="35"/>
      <c r="V42" s="35"/>
      <c r="W42" s="35"/>
      <c r="X42" s="35"/>
      <c r="Y42" s="35"/>
      <c r="Z42" s="35"/>
      <c r="AA42" s="35"/>
    </row>
    <row r="43" spans="1:27">
      <c r="U43" s="35"/>
      <c r="V43" s="35"/>
      <c r="W43" s="35"/>
      <c r="X43" s="35"/>
      <c r="Y43" s="35"/>
      <c r="Z43" s="35"/>
      <c r="AA43" s="35"/>
    </row>
    <row r="44" spans="1:27">
      <c r="U44" s="35"/>
      <c r="V44" s="35"/>
      <c r="W44" s="35"/>
      <c r="X44" s="35"/>
      <c r="Y44" s="35"/>
      <c r="Z44" s="35"/>
      <c r="AA44" s="35"/>
    </row>
    <row r="45" spans="1:27">
      <c r="U45" s="35"/>
      <c r="V45" s="35"/>
      <c r="W45" s="35"/>
      <c r="X45" s="35"/>
      <c r="Y45" s="35"/>
      <c r="Z45" s="35"/>
      <c r="AA45" s="35"/>
    </row>
  </sheetData>
  <mergeCells count="2">
    <mergeCell ref="B2:C2"/>
    <mergeCell ref="B7:C7"/>
  </mergeCells>
  <hyperlinks>
    <hyperlink ref="B1" location="'Table of Contents'!A1" display="Table of Contents" xr:uid="{C71C6003-98F4-46DB-AF76-F08504E31C28}"/>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F7EA-2841-4BE4-AFD7-B43149067BA8}">
  <dimension ref="A1:AE16"/>
  <sheetViews>
    <sheetView zoomScale="99" zoomScaleNormal="99" workbookViewId="0">
      <selection activeCell="B1" sqref="B1"/>
    </sheetView>
  </sheetViews>
  <sheetFormatPr defaultColWidth="9.1328125" defaultRowHeight="14.25"/>
  <cols>
    <col min="1" max="1" width="9.1328125" style="124"/>
    <col min="2" max="2" width="18.3984375" style="35" customWidth="1"/>
    <col min="3" max="3" width="11.86328125" style="35" customWidth="1"/>
    <col min="4" max="4" width="12.3984375" style="35" customWidth="1"/>
    <col min="5" max="5" width="13.86328125" style="35" customWidth="1"/>
    <col min="6" max="6" width="13.73046875" style="35" customWidth="1"/>
    <col min="7" max="7" width="6.3984375" style="35" customWidth="1"/>
    <col min="8" max="16384" width="9.1328125" style="35"/>
  </cols>
  <sheetData>
    <row r="1" spans="2:31">
      <c r="B1" s="85" t="s">
        <v>122</v>
      </c>
      <c r="AA1" s="191"/>
      <c r="AB1" s="191"/>
      <c r="AC1" s="191"/>
      <c r="AD1" s="191"/>
      <c r="AE1" s="191"/>
    </row>
    <row r="2" spans="2:31" ht="14.25" customHeight="1">
      <c r="B2" s="472" t="s">
        <v>422</v>
      </c>
      <c r="C2" s="472"/>
      <c r="D2" s="472"/>
      <c r="E2" s="472"/>
      <c r="F2" s="472"/>
      <c r="G2" s="119"/>
      <c r="AA2" s="191"/>
      <c r="AB2" s="191"/>
      <c r="AC2" s="191"/>
      <c r="AD2" s="191"/>
      <c r="AE2" s="191"/>
    </row>
    <row r="3" spans="2:31" ht="14.25" customHeight="1">
      <c r="B3" s="472"/>
      <c r="C3" s="472"/>
      <c r="D3" s="472"/>
      <c r="E3" s="472"/>
      <c r="F3" s="472"/>
      <c r="G3" s="119"/>
      <c r="AA3" s="191"/>
      <c r="AB3" s="191"/>
      <c r="AC3" s="191"/>
      <c r="AD3" s="191"/>
      <c r="AE3" s="191"/>
    </row>
    <row r="4" spans="2:31" ht="42.75">
      <c r="B4" s="176" t="s">
        <v>236</v>
      </c>
      <c r="C4" s="176" t="s">
        <v>237</v>
      </c>
      <c r="D4" s="176" t="s">
        <v>238</v>
      </c>
      <c r="E4" s="200" t="s">
        <v>239</v>
      </c>
      <c r="F4" s="200" t="s">
        <v>240</v>
      </c>
      <c r="AA4" s="191"/>
      <c r="AB4" s="191"/>
      <c r="AC4" s="191"/>
      <c r="AD4" s="191"/>
      <c r="AE4" s="191"/>
    </row>
    <row r="5" spans="2:31">
      <c r="B5" s="14" t="s">
        <v>401</v>
      </c>
      <c r="C5" s="329">
        <v>252694</v>
      </c>
      <c r="D5" s="329">
        <v>246180</v>
      </c>
      <c r="E5" s="14">
        <v>682.7</v>
      </c>
      <c r="F5" s="14">
        <v>84.739999999999981</v>
      </c>
      <c r="AA5" s="191"/>
      <c r="AB5" s="191"/>
      <c r="AC5" s="191"/>
      <c r="AD5" s="191"/>
      <c r="AE5" s="191"/>
    </row>
    <row r="6" spans="2:31">
      <c r="B6" s="14" t="s">
        <v>76</v>
      </c>
      <c r="C6" s="329">
        <v>128</v>
      </c>
      <c r="D6" s="329">
        <v>124</v>
      </c>
      <c r="E6" s="14">
        <v>528.41999999999996</v>
      </c>
      <c r="F6" s="14">
        <v>144.64000000000001</v>
      </c>
      <c r="AA6" s="191"/>
      <c r="AB6" s="191"/>
      <c r="AC6" s="191"/>
      <c r="AD6" s="191"/>
      <c r="AE6" s="191"/>
    </row>
    <row r="7" spans="2:31">
      <c r="B7" s="14" t="s">
        <v>241</v>
      </c>
      <c r="C7" s="329">
        <v>470</v>
      </c>
      <c r="D7" s="329">
        <v>464</v>
      </c>
      <c r="E7" s="14">
        <v>400.82000000000005</v>
      </c>
      <c r="F7" s="14">
        <v>32.400000000000006</v>
      </c>
      <c r="AA7" s="191"/>
      <c r="AB7" s="191"/>
      <c r="AC7" s="191"/>
      <c r="AD7" s="191"/>
      <c r="AE7" s="191"/>
    </row>
    <row r="8" spans="2:31">
      <c r="B8" s="14" t="s">
        <v>77</v>
      </c>
      <c r="C8" s="329">
        <v>2725</v>
      </c>
      <c r="D8" s="329">
        <v>2669</v>
      </c>
      <c r="E8" s="14">
        <v>856.37999999999988</v>
      </c>
      <c r="F8" s="14">
        <v>113.08</v>
      </c>
      <c r="AA8" s="191"/>
      <c r="AB8" s="191"/>
      <c r="AC8" s="191"/>
      <c r="AD8" s="191"/>
      <c r="AE8" s="191"/>
    </row>
    <row r="9" spans="2:31">
      <c r="B9" s="14" t="s">
        <v>78</v>
      </c>
      <c r="C9" s="329">
        <v>16501</v>
      </c>
      <c r="D9" s="329">
        <v>16471</v>
      </c>
      <c r="E9" s="14">
        <v>685.84</v>
      </c>
      <c r="F9" s="14">
        <v>35.6</v>
      </c>
      <c r="AA9" s="191"/>
      <c r="AB9" s="191"/>
      <c r="AC9" s="191"/>
      <c r="AD9" s="191"/>
      <c r="AE9" s="191"/>
    </row>
    <row r="10" spans="2:31">
      <c r="B10" s="14" t="s">
        <v>79</v>
      </c>
      <c r="C10" s="329">
        <v>3573</v>
      </c>
      <c r="D10" s="329">
        <v>3480</v>
      </c>
      <c r="E10" s="14">
        <v>587.6400000000001</v>
      </c>
      <c r="F10" s="14">
        <v>71.64</v>
      </c>
      <c r="AA10" s="191"/>
      <c r="AB10" s="191"/>
      <c r="AC10" s="191"/>
      <c r="AD10" s="191"/>
      <c r="AE10" s="191"/>
    </row>
    <row r="11" spans="2:31" ht="15.4">
      <c r="B11" s="16" t="s">
        <v>121</v>
      </c>
      <c r="C11" s="330">
        <f>SUM(C5:C10)</f>
        <v>276091</v>
      </c>
      <c r="D11" s="330">
        <f>SUM(D5:D10)</f>
        <v>269388</v>
      </c>
      <c r="E11" s="175">
        <f>AVERAGE(E5:E10)</f>
        <v>623.63333333333333</v>
      </c>
      <c r="F11" s="175">
        <f>AVERAGE(F5:F10)</f>
        <v>80.349999999999994</v>
      </c>
      <c r="P11" s="113"/>
      <c r="AA11" s="191"/>
      <c r="AB11" s="6"/>
      <c r="AC11" s="6"/>
      <c r="AD11" s="6"/>
      <c r="AE11" s="6"/>
    </row>
    <row r="12" spans="2:31" ht="15.4">
      <c r="B12" s="296" t="s">
        <v>552</v>
      </c>
      <c r="AA12" s="191"/>
      <c r="AB12" s="6"/>
      <c r="AC12" s="6"/>
      <c r="AD12" s="6"/>
      <c r="AE12" s="6"/>
    </row>
    <row r="14" spans="2:31">
      <c r="B14" s="170"/>
      <c r="C14" s="170"/>
      <c r="D14" s="170"/>
      <c r="E14" s="170"/>
      <c r="F14" s="170"/>
    </row>
    <row r="15" spans="2:31" ht="16.899999999999999">
      <c r="F15" s="84"/>
    </row>
    <row r="16" spans="2:31">
      <c r="F16" s="113"/>
    </row>
  </sheetData>
  <mergeCells count="1">
    <mergeCell ref="B2:F3"/>
  </mergeCells>
  <hyperlinks>
    <hyperlink ref="B1" location="'Table of Contents'!A1" display="Table of Contents" xr:uid="{3088AD36-0DCC-4C22-AD4E-435DEE681A5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73F7-61B9-40DF-B901-04B63E546BC4}">
  <dimension ref="B1:AE86"/>
  <sheetViews>
    <sheetView workbookViewId="0">
      <selection activeCell="B1" sqref="B1"/>
    </sheetView>
  </sheetViews>
  <sheetFormatPr defaultColWidth="9.1328125" defaultRowHeight="14.25"/>
  <cols>
    <col min="1" max="1" width="9.1328125" style="124"/>
    <col min="2" max="2" width="15.3984375" style="124" customWidth="1"/>
    <col min="3" max="8" width="9.796875" style="124" customWidth="1"/>
    <col min="9" max="16384" width="9.1328125" style="124"/>
  </cols>
  <sheetData>
    <row r="1" spans="2:31">
      <c r="B1" s="85" t="s">
        <v>122</v>
      </c>
      <c r="AA1" s="191"/>
      <c r="AB1" s="191"/>
      <c r="AC1" s="191"/>
      <c r="AD1" s="191"/>
      <c r="AE1" s="191"/>
    </row>
    <row r="2" spans="2:31" ht="16.899999999999999">
      <c r="B2" s="473" t="s">
        <v>445</v>
      </c>
      <c r="C2" s="473"/>
      <c r="D2" s="473"/>
      <c r="E2" s="473"/>
      <c r="F2" s="473"/>
      <c r="G2" s="473"/>
      <c r="H2" s="473"/>
      <c r="AA2" s="191"/>
      <c r="AB2" s="191"/>
      <c r="AC2" s="191"/>
      <c r="AD2" s="191"/>
      <c r="AE2" s="191"/>
    </row>
    <row r="3" spans="2:31">
      <c r="B3" s="128"/>
      <c r="C3" s="474" t="s">
        <v>495</v>
      </c>
      <c r="D3" s="475"/>
      <c r="E3" s="475"/>
      <c r="F3" s="475"/>
      <c r="G3" s="475"/>
      <c r="H3" s="266"/>
      <c r="AA3" s="191"/>
      <c r="AB3" s="191"/>
      <c r="AC3" s="191"/>
      <c r="AD3" s="191"/>
      <c r="AE3" s="191"/>
    </row>
    <row r="4" spans="2:31">
      <c r="B4" s="267" t="s">
        <v>245</v>
      </c>
      <c r="C4" s="335" t="s">
        <v>440</v>
      </c>
      <c r="D4" s="335" t="s">
        <v>441</v>
      </c>
      <c r="E4" s="336" t="s">
        <v>442</v>
      </c>
      <c r="F4" s="336" t="s">
        <v>443</v>
      </c>
      <c r="G4" s="336" t="s">
        <v>444</v>
      </c>
      <c r="H4" s="337" t="s">
        <v>496</v>
      </c>
      <c r="AA4" s="191"/>
      <c r="AB4" s="191"/>
      <c r="AC4" s="191"/>
      <c r="AD4" s="191"/>
      <c r="AE4" s="191"/>
    </row>
    <row r="5" spans="2:31" ht="14.35" customHeight="1">
      <c r="B5" s="172" t="s">
        <v>246</v>
      </c>
      <c r="C5" s="338"/>
      <c r="D5" s="338"/>
      <c r="E5" s="339"/>
      <c r="F5" s="339">
        <v>2</v>
      </c>
      <c r="G5" s="339"/>
      <c r="H5" s="340">
        <f>SUM(C5:G5)</f>
        <v>2</v>
      </c>
      <c r="AA5" s="191"/>
      <c r="AB5" s="191"/>
      <c r="AC5" s="191"/>
      <c r="AD5" s="191"/>
      <c r="AE5" s="191"/>
    </row>
    <row r="6" spans="2:31" ht="14.35" customHeight="1">
      <c r="B6" s="172" t="s">
        <v>247</v>
      </c>
      <c r="C6" s="338"/>
      <c r="D6" s="338"/>
      <c r="E6" s="341">
        <v>2</v>
      </c>
      <c r="F6" s="339"/>
      <c r="G6" s="339"/>
      <c r="H6" s="340">
        <f t="shared" ref="H6:H69" si="0">SUM(C6:G6)</f>
        <v>2</v>
      </c>
      <c r="AA6" s="191"/>
      <c r="AB6" s="191"/>
      <c r="AC6" s="191"/>
      <c r="AD6" s="191"/>
      <c r="AE6" s="191"/>
    </row>
    <row r="7" spans="2:31" ht="14.35" customHeight="1">
      <c r="B7" s="172" t="s">
        <v>248</v>
      </c>
      <c r="C7" s="338">
        <v>24</v>
      </c>
      <c r="D7" s="338">
        <v>75</v>
      </c>
      <c r="E7" s="341">
        <v>54</v>
      </c>
      <c r="F7" s="339">
        <v>30</v>
      </c>
      <c r="G7" s="339">
        <v>36</v>
      </c>
      <c r="H7" s="340">
        <f t="shared" si="0"/>
        <v>219</v>
      </c>
      <c r="AA7" s="191"/>
      <c r="AB7" s="191"/>
      <c r="AC7" s="191"/>
      <c r="AD7" s="191"/>
      <c r="AE7" s="191"/>
    </row>
    <row r="8" spans="2:31" ht="14.35" customHeight="1">
      <c r="B8" s="172" t="s">
        <v>249</v>
      </c>
      <c r="C8" s="338">
        <v>48</v>
      </c>
      <c r="D8" s="338">
        <v>53</v>
      </c>
      <c r="E8" s="341">
        <v>47</v>
      </c>
      <c r="F8" s="339">
        <v>52</v>
      </c>
      <c r="G8" s="339">
        <v>47</v>
      </c>
      <c r="H8" s="340">
        <f t="shared" si="0"/>
        <v>247</v>
      </c>
      <c r="AA8" s="191"/>
      <c r="AB8" s="191"/>
      <c r="AC8" s="191"/>
      <c r="AD8" s="191"/>
      <c r="AE8" s="191"/>
    </row>
    <row r="9" spans="2:31" ht="14.35" customHeight="1">
      <c r="B9" s="172" t="s">
        <v>250</v>
      </c>
      <c r="C9" s="338"/>
      <c r="D9" s="338"/>
      <c r="E9" s="339"/>
      <c r="F9" s="339">
        <v>1</v>
      </c>
      <c r="G9" s="339"/>
      <c r="H9" s="340">
        <f t="shared" si="0"/>
        <v>1</v>
      </c>
      <c r="AA9" s="191"/>
      <c r="AB9" s="191"/>
      <c r="AC9" s="191"/>
      <c r="AD9" s="191"/>
      <c r="AE9" s="191"/>
    </row>
    <row r="10" spans="2:31" ht="14.35" customHeight="1">
      <c r="B10" s="172" t="s">
        <v>446</v>
      </c>
      <c r="C10" s="338"/>
      <c r="D10" s="338"/>
      <c r="E10" s="339">
        <v>1</v>
      </c>
      <c r="F10" s="339"/>
      <c r="G10" s="339"/>
      <c r="H10" s="340">
        <f t="shared" si="0"/>
        <v>1</v>
      </c>
      <c r="AA10" s="191"/>
      <c r="AB10" s="191"/>
      <c r="AC10" s="191"/>
      <c r="AD10" s="191"/>
      <c r="AE10" s="191"/>
    </row>
    <row r="11" spans="2:31" ht="14.35" customHeight="1">
      <c r="B11" s="172" t="s">
        <v>447</v>
      </c>
      <c r="C11" s="338">
        <v>1</v>
      </c>
      <c r="D11" s="338"/>
      <c r="E11" s="339"/>
      <c r="F11" s="339"/>
      <c r="G11" s="339"/>
      <c r="H11" s="340">
        <f t="shared" si="0"/>
        <v>1</v>
      </c>
      <c r="AA11" s="191"/>
      <c r="AB11" s="6"/>
      <c r="AC11" s="6"/>
      <c r="AD11" s="6"/>
      <c r="AE11" s="6"/>
    </row>
    <row r="12" spans="2:31" ht="14.35" customHeight="1">
      <c r="B12" s="172" t="s">
        <v>251</v>
      </c>
      <c r="C12" s="338">
        <v>1</v>
      </c>
      <c r="D12" s="338"/>
      <c r="E12" s="341"/>
      <c r="F12" s="339"/>
      <c r="G12" s="339"/>
      <c r="H12" s="340">
        <f t="shared" si="0"/>
        <v>1</v>
      </c>
      <c r="AA12" s="191"/>
      <c r="AB12" s="6"/>
      <c r="AC12" s="6"/>
      <c r="AD12" s="6"/>
      <c r="AE12" s="6"/>
    </row>
    <row r="13" spans="2:31" ht="14.35" customHeight="1">
      <c r="B13" s="172" t="s">
        <v>252</v>
      </c>
      <c r="C13" s="338"/>
      <c r="D13" s="338"/>
      <c r="E13" s="341"/>
      <c r="F13" s="339">
        <v>2</v>
      </c>
      <c r="G13" s="339"/>
      <c r="H13" s="340">
        <f t="shared" si="0"/>
        <v>2</v>
      </c>
    </row>
    <row r="14" spans="2:31" ht="14.35" customHeight="1">
      <c r="B14" s="172" t="s">
        <v>253</v>
      </c>
      <c r="C14" s="338">
        <v>2</v>
      </c>
      <c r="D14" s="338"/>
      <c r="E14" s="339">
        <v>1</v>
      </c>
      <c r="F14" s="339"/>
      <c r="G14" s="339">
        <v>2</v>
      </c>
      <c r="H14" s="340">
        <f t="shared" si="0"/>
        <v>5</v>
      </c>
    </row>
    <row r="15" spans="2:31" ht="14.35" customHeight="1">
      <c r="B15" s="172" t="s">
        <v>254</v>
      </c>
      <c r="C15" s="338"/>
      <c r="D15" s="338"/>
      <c r="E15" s="341">
        <v>1</v>
      </c>
      <c r="F15" s="339"/>
      <c r="G15" s="339"/>
      <c r="H15" s="340">
        <f t="shared" si="0"/>
        <v>1</v>
      </c>
    </row>
    <row r="16" spans="2:31" ht="14.35" customHeight="1">
      <c r="B16" s="172" t="s">
        <v>255</v>
      </c>
      <c r="C16" s="338">
        <v>16</v>
      </c>
      <c r="D16" s="338">
        <v>14</v>
      </c>
      <c r="E16" s="341">
        <v>9</v>
      </c>
      <c r="F16" s="339">
        <v>9</v>
      </c>
      <c r="G16" s="339">
        <v>15</v>
      </c>
      <c r="H16" s="340">
        <f t="shared" si="0"/>
        <v>63</v>
      </c>
    </row>
    <row r="17" spans="2:8" ht="14.35" customHeight="1">
      <c r="B17" s="172" t="s">
        <v>256</v>
      </c>
      <c r="C17" s="338">
        <v>13</v>
      </c>
      <c r="D17" s="338"/>
      <c r="E17" s="341"/>
      <c r="F17" s="339"/>
      <c r="G17" s="339"/>
      <c r="H17" s="340">
        <f t="shared" si="0"/>
        <v>13</v>
      </c>
    </row>
    <row r="18" spans="2:8" ht="14.35" customHeight="1">
      <c r="B18" s="172" t="s">
        <v>257</v>
      </c>
      <c r="C18" s="338">
        <v>39</v>
      </c>
      <c r="D18" s="338">
        <v>56</v>
      </c>
      <c r="E18" s="341">
        <v>50</v>
      </c>
      <c r="F18" s="339">
        <v>23</v>
      </c>
      <c r="G18" s="339">
        <v>26</v>
      </c>
      <c r="H18" s="340">
        <f t="shared" si="0"/>
        <v>194</v>
      </c>
    </row>
    <row r="19" spans="2:8" ht="14.35" customHeight="1">
      <c r="B19" s="172" t="s">
        <v>448</v>
      </c>
      <c r="C19" s="338"/>
      <c r="D19" s="338"/>
      <c r="E19" s="341"/>
      <c r="F19" s="339"/>
      <c r="G19" s="339">
        <v>2</v>
      </c>
      <c r="H19" s="340">
        <f t="shared" si="0"/>
        <v>2</v>
      </c>
    </row>
    <row r="20" spans="2:8" ht="14.35" customHeight="1">
      <c r="B20" s="172" t="s">
        <v>258</v>
      </c>
      <c r="C20" s="338">
        <v>6</v>
      </c>
      <c r="D20" s="338">
        <v>11</v>
      </c>
      <c r="E20" s="341">
        <v>5</v>
      </c>
      <c r="F20" s="339">
        <v>1</v>
      </c>
      <c r="G20" s="339">
        <v>2</v>
      </c>
      <c r="H20" s="340">
        <f t="shared" si="0"/>
        <v>25</v>
      </c>
    </row>
    <row r="21" spans="2:8" ht="14.35" customHeight="1">
      <c r="B21" s="172" t="s">
        <v>259</v>
      </c>
      <c r="C21" s="338"/>
      <c r="D21" s="338"/>
      <c r="E21" s="341"/>
      <c r="F21" s="339"/>
      <c r="G21" s="339">
        <v>1</v>
      </c>
      <c r="H21" s="340">
        <f t="shared" si="0"/>
        <v>1</v>
      </c>
    </row>
    <row r="22" spans="2:8" ht="14.35" customHeight="1">
      <c r="B22" s="172" t="s">
        <v>260</v>
      </c>
      <c r="C22" s="338">
        <v>2</v>
      </c>
      <c r="D22" s="338"/>
      <c r="E22" s="341"/>
      <c r="F22" s="339"/>
      <c r="G22" s="339"/>
      <c r="H22" s="340">
        <f t="shared" si="0"/>
        <v>2</v>
      </c>
    </row>
    <row r="23" spans="2:8" ht="14.35" customHeight="1">
      <c r="B23" s="172" t="s">
        <v>261</v>
      </c>
      <c r="C23" s="338">
        <v>11</v>
      </c>
      <c r="D23" s="338">
        <v>10</v>
      </c>
      <c r="E23" s="341">
        <v>8</v>
      </c>
      <c r="F23" s="339">
        <v>9</v>
      </c>
      <c r="G23" s="339">
        <v>4</v>
      </c>
      <c r="H23" s="340">
        <f t="shared" si="0"/>
        <v>42</v>
      </c>
    </row>
    <row r="24" spans="2:8" ht="14.35" customHeight="1">
      <c r="B24" s="172" t="s">
        <v>262</v>
      </c>
      <c r="C24" s="338">
        <v>26</v>
      </c>
      <c r="D24" s="338">
        <v>23</v>
      </c>
      <c r="E24" s="341">
        <v>31</v>
      </c>
      <c r="F24" s="339">
        <v>28</v>
      </c>
      <c r="G24" s="339">
        <v>29</v>
      </c>
      <c r="H24" s="340">
        <f t="shared" si="0"/>
        <v>137</v>
      </c>
    </row>
    <row r="25" spans="2:8" ht="14.35" customHeight="1">
      <c r="B25" s="172" t="s">
        <v>263</v>
      </c>
      <c r="C25" s="338">
        <v>5</v>
      </c>
      <c r="D25" s="338">
        <v>14</v>
      </c>
      <c r="E25" s="341">
        <v>30</v>
      </c>
      <c r="F25" s="339">
        <v>15</v>
      </c>
      <c r="G25" s="339">
        <v>9</v>
      </c>
      <c r="H25" s="340">
        <f t="shared" si="0"/>
        <v>73</v>
      </c>
    </row>
    <row r="26" spans="2:8" ht="14.35" customHeight="1">
      <c r="B26" s="172" t="s">
        <v>264</v>
      </c>
      <c r="C26" s="338"/>
      <c r="D26" s="338"/>
      <c r="E26" s="341"/>
      <c r="F26" s="339">
        <v>1</v>
      </c>
      <c r="G26" s="339"/>
      <c r="H26" s="340">
        <f t="shared" si="0"/>
        <v>1</v>
      </c>
    </row>
    <row r="27" spans="2:8" ht="14.35" customHeight="1">
      <c r="B27" s="172" t="s">
        <v>265</v>
      </c>
      <c r="C27" s="338"/>
      <c r="D27" s="338">
        <v>1</v>
      </c>
      <c r="E27" s="341"/>
      <c r="F27" s="339"/>
      <c r="G27" s="339"/>
      <c r="H27" s="340">
        <f t="shared" si="0"/>
        <v>1</v>
      </c>
    </row>
    <row r="28" spans="2:8" ht="14.35" customHeight="1">
      <c r="B28" s="172" t="s">
        <v>266</v>
      </c>
      <c r="C28" s="338"/>
      <c r="D28" s="338"/>
      <c r="E28" s="341"/>
      <c r="F28" s="339"/>
      <c r="G28" s="339">
        <v>1</v>
      </c>
      <c r="H28" s="340">
        <f t="shared" si="0"/>
        <v>1</v>
      </c>
    </row>
    <row r="29" spans="2:8" ht="14.35" customHeight="1">
      <c r="B29" s="172" t="s">
        <v>449</v>
      </c>
      <c r="C29" s="338"/>
      <c r="D29" s="338"/>
      <c r="E29" s="341"/>
      <c r="F29" s="339"/>
      <c r="G29" s="339">
        <v>4</v>
      </c>
      <c r="H29" s="340">
        <f t="shared" si="0"/>
        <v>4</v>
      </c>
    </row>
    <row r="30" spans="2:8" ht="14.35" customHeight="1">
      <c r="B30" s="172" t="s">
        <v>267</v>
      </c>
      <c r="C30" s="338"/>
      <c r="D30" s="338">
        <v>3</v>
      </c>
      <c r="E30" s="341">
        <v>4</v>
      </c>
      <c r="F30" s="339"/>
      <c r="G30" s="339"/>
      <c r="H30" s="340">
        <f t="shared" si="0"/>
        <v>7</v>
      </c>
    </row>
    <row r="31" spans="2:8" ht="14.35" customHeight="1">
      <c r="B31" s="173" t="s">
        <v>268</v>
      </c>
      <c r="C31" s="341">
        <v>5</v>
      </c>
      <c r="D31" s="338">
        <v>9</v>
      </c>
      <c r="E31" s="341">
        <v>4</v>
      </c>
      <c r="F31" s="339">
        <v>6</v>
      </c>
      <c r="G31" s="339">
        <v>2</v>
      </c>
      <c r="H31" s="340">
        <f t="shared" si="0"/>
        <v>26</v>
      </c>
    </row>
    <row r="32" spans="2:8" ht="14.35" customHeight="1">
      <c r="B32" s="173" t="s">
        <v>269</v>
      </c>
      <c r="C32" s="341">
        <v>1</v>
      </c>
      <c r="D32" s="338"/>
      <c r="E32" s="341">
        <v>3</v>
      </c>
      <c r="F32" s="339"/>
      <c r="G32" s="339"/>
      <c r="H32" s="340">
        <f t="shared" si="0"/>
        <v>4</v>
      </c>
    </row>
    <row r="33" spans="2:8" ht="14.35" customHeight="1">
      <c r="B33" s="172" t="s">
        <v>450</v>
      </c>
      <c r="C33" s="338"/>
      <c r="D33" s="338">
        <v>1</v>
      </c>
      <c r="E33" s="341">
        <v>1</v>
      </c>
      <c r="F33" s="339">
        <v>1</v>
      </c>
      <c r="G33" s="339"/>
      <c r="H33" s="340">
        <f t="shared" si="0"/>
        <v>3</v>
      </c>
    </row>
    <row r="34" spans="2:8" ht="14.35" customHeight="1">
      <c r="B34" s="172" t="s">
        <v>270</v>
      </c>
      <c r="C34" s="338"/>
      <c r="D34" s="338"/>
      <c r="E34" s="341"/>
      <c r="F34" s="339">
        <v>1</v>
      </c>
      <c r="G34" s="339"/>
      <c r="H34" s="340">
        <f t="shared" si="0"/>
        <v>1</v>
      </c>
    </row>
    <row r="35" spans="2:8" ht="14.35" customHeight="1">
      <c r="B35" s="172" t="s">
        <v>271</v>
      </c>
      <c r="C35" s="338"/>
      <c r="D35" s="338"/>
      <c r="E35" s="341">
        <v>1</v>
      </c>
      <c r="F35" s="339"/>
      <c r="G35" s="339"/>
      <c r="H35" s="340">
        <f t="shared" si="0"/>
        <v>1</v>
      </c>
    </row>
    <row r="36" spans="2:8" ht="14.35" customHeight="1">
      <c r="B36" s="172" t="s">
        <v>272</v>
      </c>
      <c r="C36" s="338">
        <v>7</v>
      </c>
      <c r="D36" s="338">
        <v>13</v>
      </c>
      <c r="E36" s="341">
        <v>9</v>
      </c>
      <c r="F36" s="339">
        <v>1</v>
      </c>
      <c r="G36" s="339">
        <v>8</v>
      </c>
      <c r="H36" s="340">
        <f t="shared" si="0"/>
        <v>38</v>
      </c>
    </row>
    <row r="37" spans="2:8" ht="14.35" customHeight="1">
      <c r="B37" s="172" t="s">
        <v>273</v>
      </c>
      <c r="C37" s="338"/>
      <c r="D37" s="338"/>
      <c r="E37" s="341"/>
      <c r="F37" s="339"/>
      <c r="G37" s="339">
        <v>1</v>
      </c>
      <c r="H37" s="340">
        <f t="shared" si="0"/>
        <v>1</v>
      </c>
    </row>
    <row r="38" spans="2:8" ht="14.35" customHeight="1">
      <c r="B38" s="172" t="s">
        <v>274</v>
      </c>
      <c r="C38" s="338">
        <v>2</v>
      </c>
      <c r="D38" s="338">
        <v>7</v>
      </c>
      <c r="E38" s="341">
        <v>6</v>
      </c>
      <c r="F38" s="339">
        <v>3</v>
      </c>
      <c r="G38" s="339">
        <v>8</v>
      </c>
      <c r="H38" s="340">
        <f t="shared" si="0"/>
        <v>26</v>
      </c>
    </row>
    <row r="39" spans="2:8" ht="14.35" customHeight="1">
      <c r="B39" s="172" t="s">
        <v>451</v>
      </c>
      <c r="C39" s="338"/>
      <c r="D39" s="338">
        <v>19</v>
      </c>
      <c r="E39" s="341">
        <v>18</v>
      </c>
      <c r="F39" s="339">
        <v>11</v>
      </c>
      <c r="G39" s="339">
        <v>9</v>
      </c>
      <c r="H39" s="340">
        <f t="shared" si="0"/>
        <v>57</v>
      </c>
    </row>
    <row r="40" spans="2:8" ht="14.35" customHeight="1">
      <c r="B40" s="172" t="s">
        <v>275</v>
      </c>
      <c r="C40" s="338"/>
      <c r="D40" s="338"/>
      <c r="E40" s="341">
        <v>1</v>
      </c>
      <c r="F40" s="339">
        <v>5</v>
      </c>
      <c r="G40" s="339">
        <v>1</v>
      </c>
      <c r="H40" s="340">
        <f t="shared" si="0"/>
        <v>7</v>
      </c>
    </row>
    <row r="41" spans="2:8" ht="14.35" customHeight="1">
      <c r="B41" s="173" t="s">
        <v>276</v>
      </c>
      <c r="C41" s="341">
        <v>31</v>
      </c>
      <c r="D41" s="338">
        <v>50</v>
      </c>
      <c r="E41" s="341">
        <v>50</v>
      </c>
      <c r="F41" s="339">
        <v>46</v>
      </c>
      <c r="G41" s="339">
        <v>47</v>
      </c>
      <c r="H41" s="340">
        <f t="shared" si="0"/>
        <v>224</v>
      </c>
    </row>
    <row r="42" spans="2:8" ht="14.35" customHeight="1">
      <c r="B42" s="173" t="s">
        <v>277</v>
      </c>
      <c r="C42" s="341">
        <v>2</v>
      </c>
      <c r="D42" s="338">
        <v>5</v>
      </c>
      <c r="E42" s="341">
        <v>4</v>
      </c>
      <c r="F42" s="339">
        <v>3</v>
      </c>
      <c r="G42" s="339">
        <v>2</v>
      </c>
      <c r="H42" s="340">
        <f t="shared" si="0"/>
        <v>16</v>
      </c>
    </row>
    <row r="43" spans="2:8" ht="14.35" customHeight="1">
      <c r="B43" s="173" t="s">
        <v>278</v>
      </c>
      <c r="C43" s="341"/>
      <c r="D43" s="338">
        <v>5</v>
      </c>
      <c r="E43" s="341">
        <v>1</v>
      </c>
      <c r="F43" s="339">
        <v>4</v>
      </c>
      <c r="G43" s="339"/>
      <c r="H43" s="340">
        <f t="shared" si="0"/>
        <v>10</v>
      </c>
    </row>
    <row r="44" spans="2:8" ht="14.35" customHeight="1">
      <c r="B44" s="172" t="s">
        <v>279</v>
      </c>
      <c r="C44" s="338"/>
      <c r="D44" s="338">
        <v>1</v>
      </c>
      <c r="E44" s="341"/>
      <c r="F44" s="342"/>
      <c r="G44" s="342"/>
      <c r="H44" s="340">
        <f t="shared" si="0"/>
        <v>1</v>
      </c>
    </row>
    <row r="45" spans="2:8" ht="14.35" customHeight="1">
      <c r="B45" s="172" t="s">
        <v>280</v>
      </c>
      <c r="C45" s="338"/>
      <c r="D45" s="338">
        <v>1</v>
      </c>
      <c r="E45" s="341"/>
      <c r="F45" s="342"/>
      <c r="G45" s="342"/>
      <c r="H45" s="340">
        <f t="shared" si="0"/>
        <v>1</v>
      </c>
    </row>
    <row r="46" spans="2:8" ht="14.35" customHeight="1">
      <c r="B46" s="172" t="s">
        <v>281</v>
      </c>
      <c r="C46" s="338">
        <v>109</v>
      </c>
      <c r="D46" s="338">
        <v>167</v>
      </c>
      <c r="E46" s="341">
        <v>115</v>
      </c>
      <c r="F46" s="339">
        <v>76</v>
      </c>
      <c r="G46" s="339">
        <v>99</v>
      </c>
      <c r="H46" s="340">
        <f t="shared" si="0"/>
        <v>566</v>
      </c>
    </row>
    <row r="47" spans="2:8" ht="14.35" customHeight="1">
      <c r="B47" s="173" t="s">
        <v>452</v>
      </c>
      <c r="C47" s="341"/>
      <c r="D47" s="338"/>
      <c r="E47" s="341"/>
      <c r="F47" s="339"/>
      <c r="G47" s="339">
        <v>1</v>
      </c>
      <c r="H47" s="340">
        <f t="shared" si="0"/>
        <v>1</v>
      </c>
    </row>
    <row r="48" spans="2:8" ht="14.35" customHeight="1">
      <c r="B48" s="172" t="s">
        <v>282</v>
      </c>
      <c r="C48" s="338">
        <v>3</v>
      </c>
      <c r="D48" s="338">
        <v>10</v>
      </c>
      <c r="E48" s="341">
        <v>6</v>
      </c>
      <c r="F48" s="339">
        <v>6</v>
      </c>
      <c r="G48" s="339">
        <v>3</v>
      </c>
      <c r="H48" s="340">
        <f t="shared" si="0"/>
        <v>28</v>
      </c>
    </row>
    <row r="49" spans="2:8" ht="14.35" customHeight="1">
      <c r="B49" s="172" t="s">
        <v>453</v>
      </c>
      <c r="C49" s="338">
        <v>1</v>
      </c>
      <c r="D49" s="338"/>
      <c r="E49" s="341">
        <v>1</v>
      </c>
      <c r="F49" s="339"/>
      <c r="G49" s="339">
        <v>1</v>
      </c>
      <c r="H49" s="340">
        <f t="shared" si="0"/>
        <v>3</v>
      </c>
    </row>
    <row r="50" spans="2:8" ht="14.35" customHeight="1">
      <c r="B50" s="172" t="s">
        <v>283</v>
      </c>
      <c r="C50" s="338"/>
      <c r="D50" s="338"/>
      <c r="E50" s="341"/>
      <c r="F50" s="339">
        <v>1</v>
      </c>
      <c r="G50" s="339"/>
      <c r="H50" s="340">
        <f t="shared" si="0"/>
        <v>1</v>
      </c>
    </row>
    <row r="51" spans="2:8" ht="14.35" customHeight="1">
      <c r="B51" s="172" t="s">
        <v>284</v>
      </c>
      <c r="C51" s="338">
        <v>2</v>
      </c>
      <c r="D51" s="338">
        <v>7</v>
      </c>
      <c r="E51" s="341">
        <v>6</v>
      </c>
      <c r="F51" s="339">
        <v>5</v>
      </c>
      <c r="G51" s="339">
        <v>4</v>
      </c>
      <c r="H51" s="340">
        <f t="shared" si="0"/>
        <v>24</v>
      </c>
    </row>
    <row r="52" spans="2:8" ht="14.35" customHeight="1">
      <c r="B52" s="172" t="s">
        <v>285</v>
      </c>
      <c r="C52" s="338">
        <v>4</v>
      </c>
      <c r="D52" s="338">
        <v>8</v>
      </c>
      <c r="E52" s="341">
        <v>3</v>
      </c>
      <c r="F52" s="339">
        <v>9</v>
      </c>
      <c r="G52" s="339">
        <v>7</v>
      </c>
      <c r="H52" s="340">
        <f t="shared" si="0"/>
        <v>31</v>
      </c>
    </row>
    <row r="53" spans="2:8" ht="14.35" customHeight="1">
      <c r="B53" s="172" t="s">
        <v>286</v>
      </c>
      <c r="C53" s="338">
        <v>5</v>
      </c>
      <c r="D53" s="338">
        <v>1</v>
      </c>
      <c r="E53" s="341">
        <v>3</v>
      </c>
      <c r="F53" s="339">
        <v>8</v>
      </c>
      <c r="G53" s="339">
        <v>5</v>
      </c>
      <c r="H53" s="340">
        <f t="shared" si="0"/>
        <v>22</v>
      </c>
    </row>
    <row r="54" spans="2:8" ht="14.35" customHeight="1">
      <c r="B54" s="172" t="s">
        <v>287</v>
      </c>
      <c r="C54" s="338">
        <v>1</v>
      </c>
      <c r="D54" s="338">
        <v>1</v>
      </c>
      <c r="E54" s="341">
        <v>4</v>
      </c>
      <c r="F54" s="339">
        <v>4</v>
      </c>
      <c r="G54" s="339">
        <v>4</v>
      </c>
      <c r="H54" s="340">
        <f t="shared" si="0"/>
        <v>14</v>
      </c>
    </row>
    <row r="55" spans="2:8" ht="14.35" customHeight="1">
      <c r="B55" s="172" t="s">
        <v>288</v>
      </c>
      <c r="C55" s="338"/>
      <c r="D55" s="338"/>
      <c r="E55" s="341"/>
      <c r="F55" s="339"/>
      <c r="G55" s="339">
        <v>1</v>
      </c>
      <c r="H55" s="340">
        <f t="shared" si="0"/>
        <v>1</v>
      </c>
    </row>
    <row r="56" spans="2:8" ht="14.35" customHeight="1">
      <c r="B56" s="172" t="s">
        <v>289</v>
      </c>
      <c r="C56" s="338"/>
      <c r="D56" s="338"/>
      <c r="E56" s="341"/>
      <c r="F56" s="339"/>
      <c r="G56" s="339">
        <v>3</v>
      </c>
      <c r="H56" s="340">
        <f t="shared" si="0"/>
        <v>3</v>
      </c>
    </row>
    <row r="57" spans="2:8" ht="14.35" customHeight="1">
      <c r="B57" s="172" t="s">
        <v>290</v>
      </c>
      <c r="C57" s="338">
        <v>1</v>
      </c>
      <c r="D57" s="338">
        <v>3</v>
      </c>
      <c r="E57" s="341">
        <v>7</v>
      </c>
      <c r="F57" s="339">
        <v>4</v>
      </c>
      <c r="G57" s="339">
        <v>4</v>
      </c>
      <c r="H57" s="340">
        <f t="shared" si="0"/>
        <v>19</v>
      </c>
    </row>
    <row r="58" spans="2:8" ht="14.35" customHeight="1">
      <c r="B58" s="172" t="s">
        <v>454</v>
      </c>
      <c r="C58" s="338"/>
      <c r="D58" s="338">
        <v>1</v>
      </c>
      <c r="E58" s="341"/>
      <c r="F58" s="339"/>
      <c r="G58" s="339">
        <v>1</v>
      </c>
      <c r="H58" s="340">
        <f t="shared" si="0"/>
        <v>2</v>
      </c>
    </row>
    <row r="59" spans="2:8" ht="14.35" customHeight="1">
      <c r="B59" s="172" t="s">
        <v>291</v>
      </c>
      <c r="C59" s="338">
        <v>28</v>
      </c>
      <c r="D59" s="338">
        <v>66</v>
      </c>
      <c r="E59" s="341">
        <v>65</v>
      </c>
      <c r="F59" s="342">
        <v>37</v>
      </c>
      <c r="G59" s="342">
        <v>23</v>
      </c>
      <c r="H59" s="340">
        <f t="shared" si="0"/>
        <v>219</v>
      </c>
    </row>
    <row r="60" spans="2:8" ht="14.35" customHeight="1">
      <c r="B60" s="172" t="s">
        <v>292</v>
      </c>
      <c r="C60" s="338">
        <v>1</v>
      </c>
      <c r="D60" s="338">
        <v>3</v>
      </c>
      <c r="E60" s="341">
        <v>5</v>
      </c>
      <c r="F60" s="342">
        <v>2</v>
      </c>
      <c r="G60" s="342">
        <v>3</v>
      </c>
      <c r="H60" s="340">
        <f t="shared" si="0"/>
        <v>14</v>
      </c>
    </row>
    <row r="61" spans="2:8" ht="14.35" customHeight="1">
      <c r="B61" s="172" t="s">
        <v>293</v>
      </c>
      <c r="C61" s="338"/>
      <c r="D61" s="338"/>
      <c r="E61" s="341"/>
      <c r="F61" s="339">
        <v>1</v>
      </c>
      <c r="G61" s="339"/>
      <c r="H61" s="340">
        <f t="shared" si="0"/>
        <v>1</v>
      </c>
    </row>
    <row r="62" spans="2:8" ht="14.35" customHeight="1">
      <c r="B62" s="173" t="s">
        <v>294</v>
      </c>
      <c r="C62" s="338">
        <v>56</v>
      </c>
      <c r="D62" s="338">
        <v>84</v>
      </c>
      <c r="E62" s="341">
        <v>91</v>
      </c>
      <c r="F62" s="339">
        <v>65</v>
      </c>
      <c r="G62" s="339">
        <v>60</v>
      </c>
      <c r="H62" s="340">
        <f t="shared" si="0"/>
        <v>356</v>
      </c>
    </row>
    <row r="63" spans="2:8" ht="14.35" customHeight="1">
      <c r="B63" s="172" t="s">
        <v>295</v>
      </c>
      <c r="C63" s="338"/>
      <c r="D63" s="338">
        <v>1</v>
      </c>
      <c r="E63" s="341">
        <v>1</v>
      </c>
      <c r="F63" s="339">
        <v>1</v>
      </c>
      <c r="G63" s="339">
        <v>1</v>
      </c>
      <c r="H63" s="340">
        <f t="shared" si="0"/>
        <v>4</v>
      </c>
    </row>
    <row r="64" spans="2:8" ht="14.35" customHeight="1">
      <c r="B64" s="172" t="s">
        <v>296</v>
      </c>
      <c r="C64" s="338">
        <v>15</v>
      </c>
      <c r="D64" s="338">
        <v>24</v>
      </c>
      <c r="E64" s="341">
        <v>64</v>
      </c>
      <c r="F64" s="342">
        <v>19</v>
      </c>
      <c r="G64" s="342">
        <v>21</v>
      </c>
      <c r="H64" s="340">
        <f t="shared" si="0"/>
        <v>143</v>
      </c>
    </row>
    <row r="65" spans="2:8" ht="14.35" customHeight="1">
      <c r="B65" s="172" t="s">
        <v>297</v>
      </c>
      <c r="C65" s="338"/>
      <c r="D65" s="338"/>
      <c r="E65" s="341">
        <v>2</v>
      </c>
      <c r="F65" s="339"/>
      <c r="G65" s="339"/>
      <c r="H65" s="340">
        <f t="shared" si="0"/>
        <v>2</v>
      </c>
    </row>
    <row r="66" spans="2:8" ht="14.35" customHeight="1">
      <c r="B66" s="172" t="s">
        <v>298</v>
      </c>
      <c r="C66" s="338">
        <v>6</v>
      </c>
      <c r="D66" s="338"/>
      <c r="E66" s="341"/>
      <c r="F66" s="339"/>
      <c r="G66" s="339"/>
      <c r="H66" s="340">
        <f t="shared" si="0"/>
        <v>6</v>
      </c>
    </row>
    <row r="67" spans="2:8" ht="14.35" customHeight="1">
      <c r="B67" s="172" t="s">
        <v>299</v>
      </c>
      <c r="C67" s="338">
        <v>83</v>
      </c>
      <c r="D67" s="338">
        <v>179</v>
      </c>
      <c r="E67" s="341">
        <v>379</v>
      </c>
      <c r="F67" s="339">
        <v>389</v>
      </c>
      <c r="G67" s="339">
        <v>108</v>
      </c>
      <c r="H67" s="340">
        <f t="shared" si="0"/>
        <v>1138</v>
      </c>
    </row>
    <row r="68" spans="2:8" ht="14.35" customHeight="1">
      <c r="B68" s="172" t="s">
        <v>455</v>
      </c>
      <c r="C68" s="338"/>
      <c r="D68" s="338">
        <v>1</v>
      </c>
      <c r="E68" s="341"/>
      <c r="F68" s="339">
        <v>1</v>
      </c>
      <c r="G68" s="339"/>
      <c r="H68" s="340">
        <f t="shared" si="0"/>
        <v>2</v>
      </c>
    </row>
    <row r="69" spans="2:8" ht="14.35" customHeight="1">
      <c r="B69" s="172" t="s">
        <v>300</v>
      </c>
      <c r="C69" s="338">
        <v>1</v>
      </c>
      <c r="D69" s="338">
        <v>6</v>
      </c>
      <c r="E69" s="341">
        <v>11</v>
      </c>
      <c r="F69" s="339">
        <v>6</v>
      </c>
      <c r="G69" s="339">
        <v>4</v>
      </c>
      <c r="H69" s="340">
        <f t="shared" si="0"/>
        <v>28</v>
      </c>
    </row>
    <row r="70" spans="2:8" ht="14.35" customHeight="1">
      <c r="B70" s="172" t="s">
        <v>301</v>
      </c>
      <c r="C70" s="338">
        <v>13</v>
      </c>
      <c r="D70" s="338">
        <v>16</v>
      </c>
      <c r="E70" s="341">
        <v>10</v>
      </c>
      <c r="F70" s="339">
        <v>11</v>
      </c>
      <c r="G70" s="339">
        <v>7</v>
      </c>
      <c r="H70" s="340">
        <f t="shared" ref="H70:H83" si="1">SUM(C70:G70)</f>
        <v>57</v>
      </c>
    </row>
    <row r="71" spans="2:8" ht="14.35" customHeight="1">
      <c r="B71" s="172" t="s">
        <v>302</v>
      </c>
      <c r="C71" s="338">
        <v>1</v>
      </c>
      <c r="D71" s="338">
        <v>1</v>
      </c>
      <c r="E71" s="341"/>
      <c r="F71" s="339"/>
      <c r="G71" s="339"/>
      <c r="H71" s="340">
        <f t="shared" si="1"/>
        <v>2</v>
      </c>
    </row>
    <row r="72" spans="2:8" ht="14.35" customHeight="1">
      <c r="B72" s="172" t="s">
        <v>303</v>
      </c>
      <c r="C72" s="338"/>
      <c r="D72" s="338">
        <v>3</v>
      </c>
      <c r="E72" s="341">
        <v>2</v>
      </c>
      <c r="F72" s="339"/>
      <c r="G72" s="339"/>
      <c r="H72" s="340">
        <f t="shared" si="1"/>
        <v>5</v>
      </c>
    </row>
    <row r="73" spans="2:8" ht="14.35" customHeight="1">
      <c r="B73" s="172" t="s">
        <v>304</v>
      </c>
      <c r="C73" s="338">
        <v>4</v>
      </c>
      <c r="D73" s="338">
        <v>10</v>
      </c>
      <c r="E73" s="341">
        <v>3</v>
      </c>
      <c r="F73" s="339">
        <v>4</v>
      </c>
      <c r="G73" s="339">
        <v>5</v>
      </c>
      <c r="H73" s="340">
        <f t="shared" si="1"/>
        <v>26</v>
      </c>
    </row>
    <row r="74" spans="2:8" ht="14.35" customHeight="1">
      <c r="B74" s="172" t="s">
        <v>456</v>
      </c>
      <c r="C74" s="338"/>
      <c r="D74" s="338">
        <v>15</v>
      </c>
      <c r="E74" s="341">
        <v>23</v>
      </c>
      <c r="F74" s="339">
        <v>16</v>
      </c>
      <c r="G74" s="339">
        <v>23</v>
      </c>
      <c r="H74" s="340">
        <f t="shared" si="1"/>
        <v>77</v>
      </c>
    </row>
    <row r="75" spans="2:8" ht="14.35" customHeight="1">
      <c r="B75" s="172" t="s">
        <v>305</v>
      </c>
      <c r="C75" s="338">
        <v>8</v>
      </c>
      <c r="D75" s="338"/>
      <c r="E75" s="341"/>
      <c r="F75" s="342"/>
      <c r="G75" s="342"/>
      <c r="H75" s="340">
        <f t="shared" si="1"/>
        <v>8</v>
      </c>
    </row>
    <row r="76" spans="2:8" ht="14.35" customHeight="1">
      <c r="B76" s="172" t="s">
        <v>306</v>
      </c>
      <c r="C76" s="338"/>
      <c r="D76" s="338">
        <v>2</v>
      </c>
      <c r="E76" s="341"/>
      <c r="F76" s="339"/>
      <c r="G76" s="339"/>
      <c r="H76" s="340">
        <f t="shared" si="1"/>
        <v>2</v>
      </c>
    </row>
    <row r="77" spans="2:8" ht="14.35" customHeight="1">
      <c r="B77" s="172" t="s">
        <v>457</v>
      </c>
      <c r="C77" s="343"/>
      <c r="D77" s="344">
        <v>1</v>
      </c>
      <c r="E77" s="344">
        <v>1</v>
      </c>
      <c r="F77" s="345"/>
      <c r="G77" s="345"/>
      <c r="H77" s="340">
        <f t="shared" si="1"/>
        <v>2</v>
      </c>
    </row>
    <row r="78" spans="2:8" ht="14.35" customHeight="1">
      <c r="B78" s="174" t="s">
        <v>307</v>
      </c>
      <c r="C78" s="346">
        <v>3</v>
      </c>
      <c r="D78" s="339">
        <v>4</v>
      </c>
      <c r="E78" s="339">
        <v>5</v>
      </c>
      <c r="F78" s="339">
        <v>5</v>
      </c>
      <c r="G78" s="339">
        <v>2</v>
      </c>
      <c r="H78" s="340">
        <f t="shared" si="1"/>
        <v>19</v>
      </c>
    </row>
    <row r="79" spans="2:8" ht="14.35" customHeight="1">
      <c r="B79" s="174" t="s">
        <v>308</v>
      </c>
      <c r="C79" s="339">
        <v>11</v>
      </c>
      <c r="D79" s="339">
        <v>7</v>
      </c>
      <c r="E79" s="339">
        <v>7</v>
      </c>
      <c r="F79" s="339">
        <v>5</v>
      </c>
      <c r="G79" s="339">
        <v>12</v>
      </c>
      <c r="H79" s="340">
        <f t="shared" si="1"/>
        <v>42</v>
      </c>
    </row>
    <row r="80" spans="2:8" ht="14.35" customHeight="1">
      <c r="B80" s="174" t="s">
        <v>309</v>
      </c>
      <c r="C80" s="339">
        <v>2</v>
      </c>
      <c r="D80" s="339">
        <v>2</v>
      </c>
      <c r="E80" s="339">
        <v>1</v>
      </c>
      <c r="F80" s="339">
        <v>3</v>
      </c>
      <c r="G80" s="339">
        <v>2</v>
      </c>
      <c r="H80" s="340">
        <f t="shared" si="1"/>
        <v>10</v>
      </c>
    </row>
    <row r="81" spans="2:8" ht="14.35" customHeight="1">
      <c r="B81" s="174" t="s">
        <v>310</v>
      </c>
      <c r="C81" s="339">
        <v>96</v>
      </c>
      <c r="D81" s="339">
        <v>141</v>
      </c>
      <c r="E81" s="339">
        <v>128</v>
      </c>
      <c r="F81" s="339">
        <v>90</v>
      </c>
      <c r="G81" s="339">
        <v>71</v>
      </c>
      <c r="H81" s="340">
        <f t="shared" si="1"/>
        <v>526</v>
      </c>
    </row>
    <row r="82" spans="2:8" ht="14.35" customHeight="1">
      <c r="B82" s="174" t="s">
        <v>458</v>
      </c>
      <c r="C82" s="339"/>
      <c r="D82" s="339"/>
      <c r="E82" s="339"/>
      <c r="F82" s="339"/>
      <c r="G82" s="339">
        <v>2</v>
      </c>
      <c r="H82" s="340">
        <f t="shared" si="1"/>
        <v>2</v>
      </c>
    </row>
    <row r="83" spans="2:8" ht="14.35" customHeight="1">
      <c r="B83" s="174" t="s">
        <v>311</v>
      </c>
      <c r="C83" s="339">
        <v>1</v>
      </c>
      <c r="D83" s="339"/>
      <c r="E83" s="339">
        <v>1</v>
      </c>
      <c r="F83" s="339">
        <v>1</v>
      </c>
      <c r="G83" s="339">
        <v>2</v>
      </c>
      <c r="H83" s="340">
        <f t="shared" si="1"/>
        <v>5</v>
      </c>
    </row>
    <row r="84" spans="2:8" ht="14.35" customHeight="1">
      <c r="B84" s="62" t="s">
        <v>121</v>
      </c>
      <c r="C84" s="47">
        <f t="shared" ref="C84:H84" si="2">SUM(C5:C83)</f>
        <v>697</v>
      </c>
      <c r="D84" s="47">
        <f t="shared" si="2"/>
        <v>1135</v>
      </c>
      <c r="E84" s="47">
        <f t="shared" si="2"/>
        <v>1285</v>
      </c>
      <c r="F84" s="47">
        <f t="shared" si="2"/>
        <v>1023</v>
      </c>
      <c r="G84" s="47">
        <f t="shared" si="2"/>
        <v>735</v>
      </c>
      <c r="H84" s="47">
        <f t="shared" si="2"/>
        <v>4875</v>
      </c>
    </row>
    <row r="85" spans="2:8">
      <c r="B85" s="296" t="s">
        <v>552</v>
      </c>
    </row>
    <row r="86" spans="2:8">
      <c r="B86" s="268" t="s">
        <v>497</v>
      </c>
    </row>
  </sheetData>
  <mergeCells count="2">
    <mergeCell ref="B2:H2"/>
    <mergeCell ref="C3:G3"/>
  </mergeCells>
  <phoneticPr fontId="21" type="noConversion"/>
  <conditionalFormatting sqref="H5:H83">
    <cfRule type="top10" dxfId="10" priority="1" rank="10"/>
  </conditionalFormatting>
  <hyperlinks>
    <hyperlink ref="B1" location="'Table of Contents'!A1" display="Table of Contents" xr:uid="{78DE04F5-AA18-4995-88BA-90BFD558CDB4}"/>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A9971-1472-4C41-8F8C-E39D759222E4}">
  <dimension ref="A1:AE110"/>
  <sheetViews>
    <sheetView workbookViewId="0">
      <selection activeCell="B1" sqref="B1"/>
    </sheetView>
  </sheetViews>
  <sheetFormatPr defaultColWidth="9" defaultRowHeight="14.25"/>
  <cols>
    <col min="1" max="1" width="9" style="114"/>
    <col min="2" max="2" width="16.6640625" style="114" customWidth="1"/>
    <col min="3" max="3" width="16.6640625" style="129" customWidth="1"/>
    <col min="4" max="4" width="5.1328125" style="114" customWidth="1"/>
    <col min="5" max="6" width="16.59765625" style="114" customWidth="1"/>
    <col min="7" max="7" width="16.3984375" style="114" customWidth="1"/>
    <col min="8" max="9" width="16.59765625" style="114" customWidth="1"/>
    <col min="10" max="10" width="6.59765625" style="114" customWidth="1"/>
    <col min="11" max="12" width="16.59765625" style="114" customWidth="1"/>
    <col min="13" max="13" width="10.73046875" style="114" customWidth="1"/>
    <col min="14" max="14" width="29.86328125" style="114" customWidth="1"/>
    <col min="15" max="15" width="13" style="114" customWidth="1"/>
    <col min="16" max="16" width="13.3984375" style="114" customWidth="1"/>
    <col min="17" max="17" width="14.86328125" style="114" customWidth="1"/>
    <col min="18" max="16384" width="9" style="114"/>
  </cols>
  <sheetData>
    <row r="1" spans="1:31">
      <c r="A1" s="124"/>
      <c r="B1" s="85" t="s">
        <v>122</v>
      </c>
      <c r="C1" s="124"/>
      <c r="D1" s="124"/>
      <c r="E1" s="124"/>
      <c r="F1" s="124"/>
      <c r="G1" s="124"/>
      <c r="H1" s="124"/>
      <c r="I1" s="124"/>
      <c r="J1" s="124"/>
      <c r="K1" s="124"/>
      <c r="L1" s="124"/>
      <c r="M1" s="124"/>
      <c r="N1" s="124"/>
      <c r="O1" s="124"/>
      <c r="P1" s="124"/>
      <c r="Q1" s="124"/>
      <c r="R1" s="124"/>
      <c r="S1" s="124"/>
      <c r="T1" s="124"/>
      <c r="U1" s="124"/>
      <c r="V1" s="124"/>
      <c r="W1" s="124"/>
      <c r="X1" s="124"/>
      <c r="Y1" s="124"/>
      <c r="AA1" s="191"/>
      <c r="AB1" s="191"/>
      <c r="AC1" s="191"/>
      <c r="AD1" s="191"/>
      <c r="AE1" s="191"/>
    </row>
    <row r="2" spans="1:31" ht="35.85" customHeight="1">
      <c r="A2" s="124"/>
      <c r="B2" s="476" t="s">
        <v>425</v>
      </c>
      <c r="C2" s="476"/>
      <c r="D2" s="476"/>
      <c r="E2" s="476"/>
      <c r="F2" s="476"/>
      <c r="G2" s="124"/>
      <c r="H2" s="476" t="s">
        <v>439</v>
      </c>
      <c r="I2" s="476"/>
      <c r="J2" s="476"/>
      <c r="K2" s="476"/>
      <c r="L2" s="476"/>
      <c r="M2" s="124"/>
      <c r="N2" s="432" t="s">
        <v>312</v>
      </c>
      <c r="O2" s="432"/>
      <c r="P2" s="432"/>
      <c r="Q2" s="432"/>
      <c r="R2" s="124"/>
      <c r="S2" s="124"/>
      <c r="T2" s="124"/>
      <c r="U2" s="124"/>
      <c r="V2" s="124"/>
      <c r="W2" s="124"/>
      <c r="X2" s="124"/>
      <c r="Y2" s="124"/>
      <c r="Z2" s="124"/>
      <c r="AA2" s="191"/>
      <c r="AB2" s="191"/>
      <c r="AC2" s="191"/>
      <c r="AD2" s="191"/>
      <c r="AE2" s="191"/>
    </row>
    <row r="3" spans="1:31" ht="17.100000000000001" customHeight="1">
      <c r="A3" s="124"/>
      <c r="B3" s="430" t="s">
        <v>313</v>
      </c>
      <c r="C3" s="477"/>
      <c r="D3" s="124"/>
      <c r="E3" s="430" t="s">
        <v>314</v>
      </c>
      <c r="F3" s="477"/>
      <c r="G3" s="124"/>
      <c r="H3" s="430" t="s">
        <v>313</v>
      </c>
      <c r="I3" s="477"/>
      <c r="J3" s="160"/>
      <c r="K3" s="430" t="s">
        <v>314</v>
      </c>
      <c r="L3" s="477"/>
      <c r="M3" s="124"/>
      <c r="N3" s="23"/>
      <c r="O3" s="130" t="s">
        <v>140</v>
      </c>
      <c r="P3" s="17" t="s">
        <v>317</v>
      </c>
      <c r="Q3" s="17" t="s">
        <v>229</v>
      </c>
      <c r="R3" s="124"/>
      <c r="S3" s="124"/>
      <c r="T3" s="124"/>
      <c r="U3" s="124"/>
      <c r="V3" s="124"/>
      <c r="W3" s="124"/>
      <c r="X3" s="124"/>
      <c r="Y3" s="124"/>
      <c r="Z3" s="124"/>
      <c r="AA3" s="191"/>
      <c r="AB3" s="191"/>
      <c r="AC3" s="191"/>
      <c r="AD3" s="191"/>
      <c r="AE3" s="191"/>
    </row>
    <row r="4" spans="1:31" ht="16.899999999999999" customHeight="1">
      <c r="A4" s="231"/>
      <c r="B4" s="306" t="s">
        <v>245</v>
      </c>
      <c r="C4" s="308" t="s">
        <v>140</v>
      </c>
      <c r="D4" s="124"/>
      <c r="E4" s="306" t="s">
        <v>245</v>
      </c>
      <c r="F4" s="72" t="s">
        <v>140</v>
      </c>
      <c r="G4" s="124"/>
      <c r="H4" s="306" t="s">
        <v>245</v>
      </c>
      <c r="I4" s="307" t="s">
        <v>141</v>
      </c>
      <c r="J4" s="160"/>
      <c r="K4" s="306" t="s">
        <v>245</v>
      </c>
      <c r="L4" s="271" t="s">
        <v>141</v>
      </c>
      <c r="M4" s="124"/>
      <c r="N4" s="131" t="s">
        <v>320</v>
      </c>
      <c r="O4" s="83">
        <v>17303</v>
      </c>
      <c r="P4" s="20">
        <v>197150</v>
      </c>
      <c r="Q4" s="132">
        <f>SUM(O4:P4)</f>
        <v>214453</v>
      </c>
      <c r="R4" s="124"/>
      <c r="S4" s="230"/>
      <c r="T4" s="230"/>
      <c r="U4" s="230"/>
      <c r="V4" s="124"/>
      <c r="W4" s="124"/>
      <c r="X4" s="124"/>
      <c r="Y4" s="124"/>
      <c r="Z4" s="124"/>
      <c r="AA4" s="191"/>
      <c r="AB4" s="191"/>
      <c r="AC4" s="191"/>
      <c r="AD4" s="191"/>
      <c r="AE4" s="191"/>
    </row>
    <row r="5" spans="1:31" ht="15" customHeight="1">
      <c r="A5" s="124"/>
      <c r="B5" s="14" t="s">
        <v>316</v>
      </c>
      <c r="C5" s="312">
        <v>2</v>
      </c>
      <c r="D5" s="124"/>
      <c r="E5" s="14" t="s">
        <v>316</v>
      </c>
      <c r="F5" s="312">
        <v>7</v>
      </c>
      <c r="G5" s="160"/>
      <c r="H5" s="14" t="s">
        <v>316</v>
      </c>
      <c r="I5" s="312">
        <v>42</v>
      </c>
      <c r="J5" s="160"/>
      <c r="K5" s="14" t="s">
        <v>316</v>
      </c>
      <c r="L5" s="312">
        <v>42</v>
      </c>
      <c r="M5" s="124"/>
      <c r="N5" s="296" t="s">
        <v>552</v>
      </c>
      <c r="O5" s="124"/>
      <c r="P5" s="124"/>
      <c r="Q5" s="124"/>
      <c r="R5" s="124"/>
      <c r="S5" s="230"/>
      <c r="T5" s="230"/>
      <c r="U5" s="230"/>
      <c r="V5" s="124"/>
      <c r="W5" s="124"/>
      <c r="X5" s="124"/>
      <c r="Y5" s="124"/>
      <c r="Z5" s="124"/>
      <c r="AA5" s="191"/>
      <c r="AB5" s="191"/>
      <c r="AC5" s="191"/>
      <c r="AD5" s="191"/>
      <c r="AE5" s="191"/>
    </row>
    <row r="6" spans="1:31" ht="16.5" customHeight="1">
      <c r="A6" s="230"/>
      <c r="B6" s="14" t="s">
        <v>315</v>
      </c>
      <c r="C6" s="312">
        <v>122</v>
      </c>
      <c r="D6" s="124"/>
      <c r="E6" s="14" t="s">
        <v>319</v>
      </c>
      <c r="F6" s="312">
        <v>21</v>
      </c>
      <c r="G6" s="92"/>
      <c r="H6" s="14" t="s">
        <v>315</v>
      </c>
      <c r="I6" s="312">
        <v>690</v>
      </c>
      <c r="J6" s="160"/>
      <c r="K6" s="14" t="s">
        <v>319</v>
      </c>
      <c r="L6" s="312">
        <v>126</v>
      </c>
      <c r="M6" s="124"/>
      <c r="N6" s="124"/>
      <c r="O6" s="124"/>
      <c r="P6" s="124"/>
      <c r="Q6" s="124"/>
      <c r="R6" s="124"/>
      <c r="S6" s="230"/>
      <c r="T6" s="230"/>
      <c r="U6" s="230"/>
      <c r="V6" s="124"/>
      <c r="W6" s="124"/>
      <c r="X6" s="124"/>
      <c r="Y6" s="124"/>
      <c r="Z6" s="124"/>
      <c r="AA6" s="191"/>
      <c r="AB6" s="191"/>
      <c r="AC6" s="191"/>
      <c r="AD6" s="191"/>
      <c r="AE6" s="191"/>
    </row>
    <row r="7" spans="1:31">
      <c r="A7" s="230"/>
      <c r="B7" s="14" t="s">
        <v>318</v>
      </c>
      <c r="C7" s="312">
        <v>105</v>
      </c>
      <c r="D7" s="124"/>
      <c r="E7" s="14" t="s">
        <v>315</v>
      </c>
      <c r="F7" s="312">
        <v>123</v>
      </c>
      <c r="G7" s="92"/>
      <c r="H7" s="14" t="s">
        <v>318</v>
      </c>
      <c r="I7" s="312">
        <v>1261</v>
      </c>
      <c r="J7" s="160"/>
      <c r="K7" s="14" t="s">
        <v>315</v>
      </c>
      <c r="L7" s="312">
        <v>677</v>
      </c>
      <c r="M7" s="124"/>
      <c r="N7" s="124"/>
      <c r="O7" s="124"/>
      <c r="P7" s="124"/>
      <c r="Q7" s="124"/>
      <c r="R7" s="124"/>
      <c r="S7" s="230"/>
      <c r="T7" s="230"/>
      <c r="U7" s="230"/>
      <c r="V7" s="124"/>
      <c r="W7" s="124"/>
      <c r="X7" s="124"/>
      <c r="Y7" s="124"/>
      <c r="Z7" s="124"/>
      <c r="AA7" s="191"/>
      <c r="AB7" s="191"/>
      <c r="AC7" s="191"/>
      <c r="AD7" s="191"/>
      <c r="AE7" s="191"/>
    </row>
    <row r="8" spans="1:31">
      <c r="A8" s="230"/>
      <c r="B8" s="14" t="s">
        <v>321</v>
      </c>
      <c r="C8" s="312">
        <v>10</v>
      </c>
      <c r="D8" s="124"/>
      <c r="E8" s="14" t="s">
        <v>318</v>
      </c>
      <c r="F8" s="312">
        <v>101</v>
      </c>
      <c r="G8" s="92"/>
      <c r="H8" s="14" t="s">
        <v>321</v>
      </c>
      <c r="I8" s="312">
        <v>12</v>
      </c>
      <c r="J8" s="160"/>
      <c r="K8" s="14" t="s">
        <v>318</v>
      </c>
      <c r="L8" s="312">
        <v>1209</v>
      </c>
      <c r="M8" s="124"/>
      <c r="N8" s="124"/>
      <c r="O8" s="124"/>
      <c r="P8" s="124"/>
      <c r="Q8" s="124"/>
      <c r="R8" s="124"/>
      <c r="S8" s="230"/>
      <c r="T8" s="230"/>
      <c r="U8" s="230"/>
      <c r="V8" s="124"/>
      <c r="W8" s="124"/>
      <c r="X8" s="124"/>
      <c r="Y8" s="124"/>
      <c r="Z8" s="124"/>
      <c r="AA8" s="191"/>
      <c r="AB8" s="191"/>
      <c r="AC8" s="191"/>
      <c r="AD8" s="191"/>
      <c r="AE8" s="191"/>
    </row>
    <row r="9" spans="1:31">
      <c r="A9" s="230"/>
      <c r="B9" s="14" t="s">
        <v>322</v>
      </c>
      <c r="C9" s="312">
        <v>5</v>
      </c>
      <c r="D9" s="124"/>
      <c r="E9" s="14" t="s">
        <v>321</v>
      </c>
      <c r="F9" s="312">
        <v>5</v>
      </c>
      <c r="G9" s="92"/>
      <c r="H9" s="14" t="s">
        <v>322</v>
      </c>
      <c r="I9" s="312">
        <v>13</v>
      </c>
      <c r="J9" s="160"/>
      <c r="K9" s="14" t="s">
        <v>321</v>
      </c>
      <c r="L9" s="312">
        <v>10</v>
      </c>
      <c r="M9" s="124"/>
      <c r="N9" s="124"/>
      <c r="O9" s="124"/>
      <c r="P9" s="124"/>
      <c r="Q9" s="124"/>
      <c r="R9" s="124"/>
      <c r="S9" s="230"/>
      <c r="T9" s="230"/>
      <c r="U9" s="230"/>
      <c r="V9" s="124"/>
      <c r="W9" s="124"/>
      <c r="X9" s="124"/>
      <c r="Y9" s="124"/>
      <c r="Z9" s="124"/>
      <c r="AA9" s="191"/>
      <c r="AB9" s="191"/>
      <c r="AC9" s="191"/>
      <c r="AD9" s="191"/>
      <c r="AE9" s="191"/>
    </row>
    <row r="10" spans="1:31">
      <c r="A10" s="230"/>
      <c r="B10" s="14" t="s">
        <v>323</v>
      </c>
      <c r="C10" s="312">
        <v>8</v>
      </c>
      <c r="D10" s="124"/>
      <c r="E10" s="14" t="s">
        <v>322</v>
      </c>
      <c r="F10" s="312">
        <v>8</v>
      </c>
      <c r="G10" s="92"/>
      <c r="H10" s="14" t="s">
        <v>323</v>
      </c>
      <c r="I10" s="312">
        <v>8</v>
      </c>
      <c r="J10" s="160"/>
      <c r="K10" s="14" t="s">
        <v>322</v>
      </c>
      <c r="L10" s="312">
        <v>17</v>
      </c>
      <c r="M10" s="124"/>
      <c r="N10" s="124"/>
      <c r="O10" s="124"/>
      <c r="P10" s="124"/>
      <c r="Q10" s="124"/>
      <c r="R10" s="124"/>
      <c r="S10" s="230"/>
      <c r="T10" s="230"/>
      <c r="U10" s="230"/>
      <c r="V10" s="124"/>
      <c r="W10" s="124"/>
      <c r="X10" s="124"/>
      <c r="Y10" s="124"/>
      <c r="Z10" s="124"/>
      <c r="AA10" s="191"/>
      <c r="AB10" s="191"/>
      <c r="AC10" s="191"/>
      <c r="AD10" s="191"/>
      <c r="AE10" s="191"/>
    </row>
    <row r="11" spans="1:31" ht="15.4">
      <c r="A11" s="230"/>
      <c r="B11" s="14" t="s">
        <v>324</v>
      </c>
      <c r="C11" s="312">
        <v>31</v>
      </c>
      <c r="D11" s="124"/>
      <c r="E11" s="14" t="s">
        <v>323</v>
      </c>
      <c r="F11" s="312">
        <v>12</v>
      </c>
      <c r="G11" s="92"/>
      <c r="H11" s="14" t="s">
        <v>324</v>
      </c>
      <c r="I11" s="312">
        <v>315</v>
      </c>
      <c r="J11" s="160"/>
      <c r="K11" s="14" t="s">
        <v>323</v>
      </c>
      <c r="L11" s="312">
        <v>11</v>
      </c>
      <c r="M11" s="124"/>
      <c r="N11" s="124"/>
      <c r="O11" s="124"/>
      <c r="P11" s="124"/>
      <c r="Q11" s="124"/>
      <c r="R11" s="124"/>
      <c r="S11" s="230"/>
      <c r="T11" s="230"/>
      <c r="U11" s="230"/>
      <c r="V11" s="124"/>
      <c r="W11" s="124"/>
      <c r="X11" s="124"/>
      <c r="Y11" s="124"/>
      <c r="Z11" s="124"/>
      <c r="AA11" s="191"/>
      <c r="AB11" s="6"/>
      <c r="AC11" s="6"/>
      <c r="AD11" s="6"/>
      <c r="AE11" s="6"/>
    </row>
    <row r="12" spans="1:31" ht="15.4">
      <c r="A12" s="230"/>
      <c r="B12" s="14" t="s">
        <v>325</v>
      </c>
      <c r="C12" s="312">
        <v>77</v>
      </c>
      <c r="D12" s="124"/>
      <c r="E12" s="14" t="s">
        <v>324</v>
      </c>
      <c r="F12" s="312">
        <v>35</v>
      </c>
      <c r="G12" s="92"/>
      <c r="H12" s="14" t="s">
        <v>325</v>
      </c>
      <c r="I12" s="312">
        <v>332</v>
      </c>
      <c r="J12" s="160"/>
      <c r="K12" s="14" t="s">
        <v>324</v>
      </c>
      <c r="L12" s="312">
        <v>332</v>
      </c>
      <c r="M12" s="124"/>
      <c r="N12" s="124"/>
      <c r="O12" s="124"/>
      <c r="P12" s="124"/>
      <c r="Q12" s="124"/>
      <c r="R12" s="124"/>
      <c r="S12" s="230"/>
      <c r="T12" s="230"/>
      <c r="U12" s="230"/>
      <c r="V12" s="124"/>
      <c r="W12" s="124"/>
      <c r="X12" s="124"/>
      <c r="Y12" s="124"/>
      <c r="Z12" s="124"/>
      <c r="AA12" s="191"/>
      <c r="AB12" s="6"/>
      <c r="AC12" s="6"/>
      <c r="AD12" s="6"/>
      <c r="AE12" s="6"/>
    </row>
    <row r="13" spans="1:31">
      <c r="A13" s="230"/>
      <c r="B13" s="14" t="s">
        <v>326</v>
      </c>
      <c r="C13" s="312">
        <v>4188</v>
      </c>
      <c r="D13" s="124"/>
      <c r="E13" s="14" t="s">
        <v>325</v>
      </c>
      <c r="F13" s="312">
        <v>101</v>
      </c>
      <c r="G13" s="92"/>
      <c r="H13" s="14" t="s">
        <v>326</v>
      </c>
      <c r="I13" s="312">
        <v>3249</v>
      </c>
      <c r="J13" s="160"/>
      <c r="K13" s="14" t="s">
        <v>325</v>
      </c>
      <c r="L13" s="312">
        <v>412</v>
      </c>
      <c r="M13" s="124"/>
      <c r="N13" s="124"/>
      <c r="O13" s="124"/>
      <c r="P13" s="124"/>
      <c r="Q13" s="124"/>
      <c r="R13" s="124"/>
      <c r="S13" s="230"/>
      <c r="T13" s="230"/>
      <c r="U13" s="230"/>
      <c r="V13" s="124"/>
      <c r="W13" s="124"/>
      <c r="X13" s="124"/>
      <c r="Y13" s="124"/>
      <c r="Z13" s="124"/>
      <c r="AA13" s="124"/>
      <c r="AB13" s="124"/>
      <c r="AC13" s="124"/>
    </row>
    <row r="14" spans="1:31">
      <c r="A14" s="230"/>
      <c r="B14" s="14" t="s">
        <v>327</v>
      </c>
      <c r="C14" s="312">
        <v>5</v>
      </c>
      <c r="D14" s="124"/>
      <c r="E14" s="14" t="s">
        <v>330</v>
      </c>
      <c r="F14" s="312">
        <v>3</v>
      </c>
      <c r="G14" s="92"/>
      <c r="H14" s="14" t="s">
        <v>327</v>
      </c>
      <c r="I14" s="312">
        <v>1</v>
      </c>
      <c r="J14" s="160"/>
      <c r="K14" s="14" t="s">
        <v>330</v>
      </c>
      <c r="L14" s="312">
        <v>1</v>
      </c>
      <c r="M14" s="124"/>
      <c r="N14" s="124"/>
      <c r="O14" s="124"/>
      <c r="P14" s="124"/>
      <c r="Q14" s="124"/>
      <c r="R14" s="124"/>
      <c r="S14" s="230"/>
      <c r="T14" s="230"/>
      <c r="U14" s="230"/>
      <c r="V14" s="124"/>
      <c r="W14" s="124"/>
      <c r="X14" s="124"/>
      <c r="Y14" s="124"/>
      <c r="Z14" s="124"/>
      <c r="AA14" s="124"/>
      <c r="AB14" s="124"/>
      <c r="AC14" s="124"/>
    </row>
    <row r="15" spans="1:31">
      <c r="A15" s="230"/>
      <c r="B15" s="14" t="s">
        <v>328</v>
      </c>
      <c r="C15" s="312">
        <v>7</v>
      </c>
      <c r="D15" s="124"/>
      <c r="E15" s="14" t="s">
        <v>326</v>
      </c>
      <c r="F15" s="312">
        <v>4427</v>
      </c>
      <c r="G15" s="92"/>
      <c r="H15" s="14" t="s">
        <v>328</v>
      </c>
      <c r="I15" s="312">
        <v>535</v>
      </c>
      <c r="J15" s="160"/>
      <c r="K15" s="14" t="s">
        <v>326</v>
      </c>
      <c r="L15" s="312">
        <v>3390</v>
      </c>
      <c r="M15" s="124"/>
      <c r="N15" s="124"/>
      <c r="O15" s="124"/>
      <c r="P15" s="125"/>
      <c r="Q15" s="1"/>
      <c r="R15" s="124"/>
      <c r="S15" s="230"/>
      <c r="T15" s="230"/>
      <c r="U15" s="230"/>
      <c r="V15" s="124"/>
      <c r="W15" s="124"/>
      <c r="X15" s="124"/>
      <c r="Y15" s="124"/>
      <c r="Z15" s="124"/>
      <c r="AA15" s="124"/>
      <c r="AB15" s="124"/>
      <c r="AC15" s="124"/>
    </row>
    <row r="16" spans="1:31">
      <c r="A16" s="230"/>
      <c r="B16" s="14" t="s">
        <v>401</v>
      </c>
      <c r="C16" s="312">
        <v>178591</v>
      </c>
      <c r="D16" s="124"/>
      <c r="E16" s="14" t="s">
        <v>327</v>
      </c>
      <c r="F16" s="312">
        <v>2</v>
      </c>
      <c r="G16" s="92"/>
      <c r="H16" s="14" t="s">
        <v>401</v>
      </c>
      <c r="I16" s="312"/>
      <c r="J16" s="160"/>
      <c r="K16" s="14" t="s">
        <v>328</v>
      </c>
      <c r="L16" s="312">
        <v>541</v>
      </c>
      <c r="M16" s="124"/>
      <c r="N16" s="124"/>
      <c r="O16" s="124"/>
      <c r="P16" s="125"/>
      <c r="Q16" s="1"/>
      <c r="R16" s="124"/>
      <c r="S16" s="230"/>
      <c r="T16" s="230"/>
      <c r="U16" s="230"/>
      <c r="V16" s="124"/>
      <c r="W16" s="124"/>
      <c r="X16" s="124"/>
      <c r="Y16" s="124"/>
      <c r="Z16" s="124"/>
      <c r="AA16" s="124"/>
      <c r="AB16" s="124"/>
      <c r="AC16" s="124"/>
    </row>
    <row r="17" spans="1:29">
      <c r="A17" s="230"/>
      <c r="B17" s="14" t="s">
        <v>329</v>
      </c>
      <c r="C17" s="312">
        <v>70</v>
      </c>
      <c r="D17" s="124"/>
      <c r="E17" s="14" t="s">
        <v>328</v>
      </c>
      <c r="F17" s="312">
        <v>3</v>
      </c>
      <c r="G17" s="92"/>
      <c r="H17" s="14" t="s">
        <v>329</v>
      </c>
      <c r="I17" s="312">
        <v>386</v>
      </c>
      <c r="J17" s="160"/>
      <c r="K17" s="14" t="s">
        <v>329</v>
      </c>
      <c r="L17" s="312">
        <v>416</v>
      </c>
      <c r="M17" s="124"/>
      <c r="N17" s="124"/>
      <c r="O17" s="125"/>
      <c r="P17" s="1"/>
      <c r="Q17" s="1"/>
      <c r="R17" s="124"/>
      <c r="S17" s="230"/>
      <c r="T17" s="230"/>
      <c r="U17" s="230"/>
      <c r="V17" s="124"/>
      <c r="W17" s="124"/>
      <c r="X17" s="124"/>
      <c r="Y17" s="124"/>
      <c r="Z17" s="124"/>
      <c r="AA17" s="124"/>
      <c r="AB17" s="124"/>
      <c r="AC17" s="124"/>
    </row>
    <row r="18" spans="1:29">
      <c r="A18" s="230"/>
      <c r="B18" s="14" t="s">
        <v>331</v>
      </c>
      <c r="C18" s="312">
        <v>1</v>
      </c>
      <c r="D18" s="124"/>
      <c r="E18" s="14" t="s">
        <v>401</v>
      </c>
      <c r="F18" s="312">
        <v>177682</v>
      </c>
      <c r="G18" s="92"/>
      <c r="H18" s="14" t="s">
        <v>331</v>
      </c>
      <c r="I18" s="312">
        <v>3</v>
      </c>
      <c r="J18" s="160"/>
      <c r="K18" s="14" t="s">
        <v>332</v>
      </c>
      <c r="L18" s="312">
        <v>279</v>
      </c>
      <c r="M18" s="124"/>
      <c r="N18" s="124"/>
      <c r="O18" s="125"/>
      <c r="P18" s="1"/>
      <c r="Q18" s="124"/>
      <c r="R18" s="124"/>
      <c r="S18" s="230"/>
      <c r="T18" s="230"/>
      <c r="U18" s="230"/>
      <c r="V18" s="124"/>
      <c r="W18" s="124"/>
      <c r="X18" s="124"/>
      <c r="Y18" s="124"/>
      <c r="Z18" s="124"/>
      <c r="AA18" s="124"/>
      <c r="AB18" s="124"/>
      <c r="AC18" s="124"/>
    </row>
    <row r="19" spans="1:29">
      <c r="A19" s="230"/>
      <c r="B19" s="14" t="s">
        <v>332</v>
      </c>
      <c r="C19" s="312">
        <v>51</v>
      </c>
      <c r="D19" s="124"/>
      <c r="E19" s="14" t="s">
        <v>329</v>
      </c>
      <c r="F19" s="312">
        <v>79</v>
      </c>
      <c r="G19" s="92"/>
      <c r="H19" s="14" t="s">
        <v>332</v>
      </c>
      <c r="I19" s="312">
        <v>298</v>
      </c>
      <c r="J19" s="160"/>
      <c r="K19" s="14" t="s">
        <v>333</v>
      </c>
      <c r="L19" s="312">
        <v>9</v>
      </c>
      <c r="M19" s="124"/>
      <c r="N19" s="124"/>
      <c r="O19" s="124"/>
      <c r="P19" s="124"/>
      <c r="Q19" s="124"/>
      <c r="R19" s="124"/>
      <c r="S19" s="230"/>
      <c r="T19" s="230"/>
      <c r="U19" s="230"/>
      <c r="V19" s="124"/>
      <c r="W19" s="124"/>
      <c r="X19" s="124"/>
      <c r="Y19" s="124"/>
      <c r="Z19" s="124"/>
      <c r="AA19" s="124"/>
      <c r="AB19" s="124"/>
      <c r="AC19" s="124"/>
    </row>
    <row r="20" spans="1:29">
      <c r="A20" s="230"/>
      <c r="B20" s="14" t="s">
        <v>333</v>
      </c>
      <c r="C20" s="312">
        <v>3</v>
      </c>
      <c r="D20" s="124"/>
      <c r="E20" s="14" t="s">
        <v>332</v>
      </c>
      <c r="F20" s="312">
        <v>52</v>
      </c>
      <c r="G20" s="92"/>
      <c r="H20" s="14" t="s">
        <v>333</v>
      </c>
      <c r="I20" s="312">
        <v>10</v>
      </c>
      <c r="J20" s="160"/>
      <c r="K20" s="14" t="s">
        <v>334</v>
      </c>
      <c r="L20" s="312">
        <v>2</v>
      </c>
      <c r="M20" s="124"/>
      <c r="N20" s="124"/>
      <c r="O20" s="124"/>
      <c r="P20" s="124"/>
      <c r="Q20" s="124"/>
      <c r="R20" s="124"/>
      <c r="S20" s="230"/>
      <c r="T20" s="230"/>
      <c r="U20" s="230"/>
      <c r="V20" s="124"/>
      <c r="W20" s="124"/>
      <c r="X20" s="124"/>
      <c r="Y20" s="124"/>
      <c r="Z20" s="124"/>
      <c r="AA20" s="124"/>
      <c r="AB20" s="124"/>
      <c r="AC20" s="124"/>
    </row>
    <row r="21" spans="1:29">
      <c r="A21" s="230"/>
      <c r="B21" s="14" t="s">
        <v>402</v>
      </c>
      <c r="C21" s="312">
        <v>2</v>
      </c>
      <c r="D21" s="124"/>
      <c r="E21" s="14" t="s">
        <v>333</v>
      </c>
      <c r="F21" s="312">
        <v>3</v>
      </c>
      <c r="G21" s="92"/>
      <c r="H21" s="14" t="s">
        <v>402</v>
      </c>
      <c r="I21" s="312">
        <v>2</v>
      </c>
      <c r="J21" s="160"/>
      <c r="K21" s="14" t="s">
        <v>335</v>
      </c>
      <c r="L21" s="312">
        <v>13</v>
      </c>
      <c r="M21" s="124"/>
      <c r="N21" s="124"/>
      <c r="O21" s="124"/>
      <c r="P21" s="124"/>
      <c r="Q21" s="124"/>
      <c r="R21" s="124"/>
      <c r="S21" s="230"/>
      <c r="T21" s="230"/>
      <c r="U21" s="230"/>
      <c r="V21" s="124"/>
      <c r="W21" s="124"/>
      <c r="X21" s="124"/>
      <c r="Y21" s="124"/>
      <c r="Z21" s="124"/>
      <c r="AA21" s="124"/>
      <c r="AB21" s="124"/>
      <c r="AC21" s="124"/>
    </row>
    <row r="22" spans="1:29">
      <c r="A22" s="230"/>
      <c r="B22" s="14" t="s">
        <v>335</v>
      </c>
      <c r="C22" s="312">
        <v>8</v>
      </c>
      <c r="D22" s="124"/>
      <c r="E22" s="14" t="s">
        <v>334</v>
      </c>
      <c r="F22" s="312">
        <v>1</v>
      </c>
      <c r="G22" s="92"/>
      <c r="H22" s="14" t="s">
        <v>335</v>
      </c>
      <c r="I22" s="312">
        <v>9</v>
      </c>
      <c r="J22" s="160"/>
      <c r="K22" s="14" t="s">
        <v>336</v>
      </c>
      <c r="L22" s="312">
        <v>13</v>
      </c>
      <c r="M22" s="124"/>
      <c r="N22" s="124"/>
      <c r="O22" s="124"/>
      <c r="P22" s="124"/>
      <c r="Q22" s="124"/>
      <c r="R22" s="124"/>
      <c r="S22" s="230"/>
      <c r="T22" s="230"/>
      <c r="U22" s="230"/>
      <c r="V22" s="124"/>
      <c r="W22" s="124"/>
      <c r="X22" s="124"/>
      <c r="Y22" s="124"/>
      <c r="Z22" s="124"/>
      <c r="AA22" s="124"/>
      <c r="AB22" s="124"/>
      <c r="AC22" s="124"/>
    </row>
    <row r="23" spans="1:29">
      <c r="A23" s="230"/>
      <c r="B23" s="14" t="s">
        <v>336</v>
      </c>
      <c r="C23" s="312">
        <v>2</v>
      </c>
      <c r="D23" s="124"/>
      <c r="E23" s="14" t="s">
        <v>335</v>
      </c>
      <c r="F23" s="312">
        <v>18</v>
      </c>
      <c r="G23" s="92"/>
      <c r="H23" s="14" t="s">
        <v>336</v>
      </c>
      <c r="I23" s="312">
        <v>12</v>
      </c>
      <c r="J23" s="160"/>
      <c r="K23" s="14" t="s">
        <v>337</v>
      </c>
      <c r="L23" s="312">
        <v>61</v>
      </c>
      <c r="M23" s="124"/>
      <c r="N23" s="124"/>
      <c r="O23" s="124"/>
      <c r="P23" s="124"/>
      <c r="Q23" s="124"/>
      <c r="R23" s="124"/>
      <c r="S23" s="230"/>
      <c r="T23" s="230"/>
      <c r="U23" s="230"/>
      <c r="V23" s="124"/>
      <c r="W23" s="124"/>
      <c r="X23" s="124"/>
      <c r="Y23" s="124"/>
      <c r="Z23" s="124"/>
      <c r="AA23" s="124"/>
      <c r="AB23" s="124"/>
      <c r="AC23" s="124"/>
    </row>
    <row r="24" spans="1:29">
      <c r="A24" s="230"/>
      <c r="B24" s="14" t="s">
        <v>489</v>
      </c>
      <c r="C24" s="312">
        <v>1</v>
      </c>
      <c r="D24" s="124"/>
      <c r="E24" s="14" t="s">
        <v>336</v>
      </c>
      <c r="F24" s="312">
        <v>2</v>
      </c>
      <c r="G24" s="92"/>
      <c r="H24" s="14" t="s">
        <v>337</v>
      </c>
      <c r="I24" s="312">
        <v>49</v>
      </c>
      <c r="J24" s="160"/>
      <c r="K24" s="14" t="s">
        <v>341</v>
      </c>
      <c r="L24" s="312">
        <v>34</v>
      </c>
      <c r="M24" s="124"/>
      <c r="N24" s="124"/>
      <c r="O24" s="124"/>
      <c r="P24" s="124"/>
      <c r="Q24" s="124"/>
      <c r="R24" s="124"/>
      <c r="S24" s="230"/>
      <c r="T24" s="230"/>
      <c r="U24" s="230"/>
      <c r="V24" s="124"/>
      <c r="W24" s="124"/>
      <c r="X24" s="124"/>
      <c r="Y24" s="124"/>
      <c r="Z24" s="124"/>
      <c r="AA24" s="124"/>
      <c r="AB24" s="124"/>
      <c r="AC24" s="124"/>
    </row>
    <row r="25" spans="1:29">
      <c r="A25" s="230"/>
      <c r="B25" s="14" t="s">
        <v>337</v>
      </c>
      <c r="C25" s="312">
        <v>44</v>
      </c>
      <c r="D25" s="124"/>
      <c r="E25" s="14" t="s">
        <v>337</v>
      </c>
      <c r="F25" s="312">
        <v>79</v>
      </c>
      <c r="G25" s="92"/>
      <c r="H25" s="14" t="s">
        <v>341</v>
      </c>
      <c r="I25" s="312">
        <v>26</v>
      </c>
      <c r="J25" s="160"/>
      <c r="K25" s="14" t="s">
        <v>403</v>
      </c>
      <c r="L25" s="312">
        <v>2</v>
      </c>
      <c r="M25" s="124"/>
      <c r="N25" s="124"/>
      <c r="O25" s="124"/>
      <c r="P25" s="124"/>
      <c r="Q25" s="124"/>
      <c r="R25" s="124"/>
      <c r="S25" s="230"/>
      <c r="T25" s="230"/>
      <c r="U25" s="230"/>
      <c r="V25" s="124"/>
      <c r="W25" s="124"/>
      <c r="X25" s="124"/>
      <c r="Y25" s="124"/>
      <c r="Z25" s="124"/>
      <c r="AA25" s="124"/>
      <c r="AB25" s="124"/>
      <c r="AC25" s="124"/>
    </row>
    <row r="26" spans="1:29">
      <c r="A26" s="230"/>
      <c r="B26" s="14" t="s">
        <v>341</v>
      </c>
      <c r="C26" s="312">
        <v>1</v>
      </c>
      <c r="D26" s="124"/>
      <c r="E26" s="14" t="s">
        <v>341</v>
      </c>
      <c r="F26" s="312">
        <v>2</v>
      </c>
      <c r="G26" s="92"/>
      <c r="H26" s="14" t="s">
        <v>403</v>
      </c>
      <c r="I26" s="312">
        <v>2</v>
      </c>
      <c r="J26" s="160"/>
      <c r="K26" s="14" t="s">
        <v>338</v>
      </c>
      <c r="L26" s="312">
        <v>15</v>
      </c>
      <c r="M26" s="124"/>
      <c r="N26" s="124"/>
      <c r="O26" s="124"/>
      <c r="P26" s="124"/>
      <c r="Q26" s="124"/>
      <c r="R26" s="124"/>
      <c r="S26" s="230"/>
      <c r="T26" s="230"/>
      <c r="U26" s="230"/>
      <c r="V26" s="124"/>
      <c r="W26" s="124"/>
      <c r="X26" s="124"/>
      <c r="Y26" s="124"/>
      <c r="Z26" s="124"/>
      <c r="AA26" s="124"/>
      <c r="AB26" s="124"/>
      <c r="AC26" s="124"/>
    </row>
    <row r="27" spans="1:29">
      <c r="A27" s="230"/>
      <c r="B27" s="14" t="s">
        <v>403</v>
      </c>
      <c r="C27" s="312">
        <v>1</v>
      </c>
      <c r="D27" s="124"/>
      <c r="E27" s="14" t="s">
        <v>403</v>
      </c>
      <c r="F27" s="312">
        <v>1</v>
      </c>
      <c r="G27" s="92"/>
      <c r="H27" s="14" t="s">
        <v>338</v>
      </c>
      <c r="I27" s="312">
        <v>15</v>
      </c>
      <c r="J27" s="160"/>
      <c r="K27" s="14" t="s">
        <v>339</v>
      </c>
      <c r="L27" s="312">
        <v>9</v>
      </c>
      <c r="M27" s="124"/>
      <c r="N27" s="124"/>
      <c r="O27" s="124"/>
      <c r="P27" s="124"/>
      <c r="Q27" s="124"/>
      <c r="R27" s="124"/>
      <c r="S27" s="230"/>
      <c r="T27" s="230"/>
      <c r="U27" s="230"/>
      <c r="V27" s="124"/>
      <c r="W27" s="124"/>
      <c r="X27" s="124"/>
      <c r="Y27" s="124"/>
      <c r="Z27" s="124"/>
      <c r="AA27" s="124"/>
      <c r="AB27" s="124"/>
      <c r="AC27" s="124"/>
    </row>
    <row r="28" spans="1:29">
      <c r="A28" s="230"/>
      <c r="B28" s="14" t="s">
        <v>338</v>
      </c>
      <c r="C28" s="312">
        <v>3</v>
      </c>
      <c r="D28" s="124"/>
      <c r="E28" s="14" t="s">
        <v>338</v>
      </c>
      <c r="F28" s="312">
        <v>3</v>
      </c>
      <c r="G28" s="92"/>
      <c r="H28" s="14" t="s">
        <v>339</v>
      </c>
      <c r="I28" s="312">
        <v>7</v>
      </c>
      <c r="J28" s="160"/>
      <c r="K28" s="14" t="s">
        <v>340</v>
      </c>
      <c r="L28" s="312">
        <v>47</v>
      </c>
      <c r="M28" s="124"/>
      <c r="N28" s="124"/>
      <c r="O28" s="124"/>
      <c r="P28" s="124"/>
      <c r="Q28" s="124"/>
      <c r="R28" s="124"/>
      <c r="S28" s="230"/>
      <c r="T28" s="230"/>
      <c r="U28" s="230"/>
      <c r="V28" s="124"/>
      <c r="W28" s="124"/>
      <c r="X28" s="124"/>
      <c r="Y28" s="124"/>
      <c r="Z28" s="124"/>
      <c r="AA28" s="124"/>
      <c r="AB28" s="124"/>
      <c r="AC28" s="124"/>
    </row>
    <row r="29" spans="1:29">
      <c r="A29" s="230"/>
      <c r="B29" s="14" t="s">
        <v>339</v>
      </c>
      <c r="C29" s="312">
        <v>4</v>
      </c>
      <c r="D29" s="124"/>
      <c r="E29" s="14" t="s">
        <v>339</v>
      </c>
      <c r="F29" s="312">
        <v>4</v>
      </c>
      <c r="G29" s="92"/>
      <c r="H29" s="14" t="s">
        <v>340</v>
      </c>
      <c r="I29" s="312">
        <v>49</v>
      </c>
      <c r="J29" s="160"/>
      <c r="K29" s="14" t="s">
        <v>345</v>
      </c>
      <c r="L29" s="312">
        <v>6</v>
      </c>
      <c r="M29" s="124"/>
      <c r="N29" s="124"/>
      <c r="O29" s="124"/>
      <c r="P29" s="124"/>
      <c r="Q29" s="124"/>
      <c r="R29" s="124"/>
      <c r="S29" s="230"/>
      <c r="T29" s="230"/>
      <c r="U29" s="230"/>
      <c r="V29" s="124"/>
      <c r="W29" s="124"/>
      <c r="X29" s="124"/>
      <c r="Y29" s="124"/>
      <c r="Z29" s="124"/>
      <c r="AA29" s="124"/>
      <c r="AB29" s="124"/>
      <c r="AC29" s="124"/>
    </row>
    <row r="30" spans="1:29">
      <c r="A30" s="230"/>
      <c r="B30" s="14" t="s">
        <v>340</v>
      </c>
      <c r="C30" s="312">
        <v>28</v>
      </c>
      <c r="D30" s="124"/>
      <c r="E30" s="14" t="s">
        <v>340</v>
      </c>
      <c r="F30" s="312">
        <v>34</v>
      </c>
      <c r="G30" s="92"/>
      <c r="H30" s="14" t="s">
        <v>345</v>
      </c>
      <c r="I30" s="312">
        <v>6</v>
      </c>
      <c r="J30" s="160"/>
      <c r="K30" s="14" t="s">
        <v>76</v>
      </c>
      <c r="L30" s="312">
        <v>1131</v>
      </c>
      <c r="M30" s="124"/>
      <c r="N30" s="124"/>
      <c r="O30" s="124"/>
      <c r="P30" s="124"/>
      <c r="Q30" s="124"/>
      <c r="R30" s="124"/>
      <c r="S30" s="230"/>
      <c r="T30" s="230"/>
      <c r="U30" s="230"/>
      <c r="V30" s="124"/>
      <c r="W30" s="124"/>
      <c r="X30" s="124"/>
      <c r="Y30" s="124"/>
      <c r="Z30" s="124"/>
      <c r="AA30" s="124"/>
      <c r="AB30" s="124"/>
      <c r="AC30" s="124"/>
    </row>
    <row r="31" spans="1:29">
      <c r="A31" s="230"/>
      <c r="B31" s="14" t="s">
        <v>345</v>
      </c>
      <c r="C31" s="312">
        <v>1</v>
      </c>
      <c r="D31" s="124"/>
      <c r="E31" s="14" t="s">
        <v>345</v>
      </c>
      <c r="F31" s="312">
        <v>2</v>
      </c>
      <c r="G31" s="92"/>
      <c r="H31" s="14" t="s">
        <v>76</v>
      </c>
      <c r="I31" s="312">
        <v>1084</v>
      </c>
      <c r="J31" s="160"/>
      <c r="K31" s="14" t="s">
        <v>342</v>
      </c>
      <c r="L31" s="312">
        <v>87</v>
      </c>
      <c r="M31" s="124"/>
      <c r="N31" s="124"/>
      <c r="O31" s="124"/>
      <c r="P31" s="124"/>
      <c r="Q31" s="124"/>
      <c r="R31" s="124"/>
      <c r="S31" s="230"/>
      <c r="T31" s="230"/>
      <c r="U31" s="230"/>
      <c r="V31" s="124"/>
      <c r="W31" s="124"/>
      <c r="X31" s="124"/>
      <c r="Y31" s="124"/>
      <c r="Z31" s="124"/>
      <c r="AA31" s="124"/>
      <c r="AB31" s="124"/>
      <c r="AC31" s="124"/>
    </row>
    <row r="32" spans="1:29">
      <c r="A32" s="230"/>
      <c r="B32" s="14" t="s">
        <v>76</v>
      </c>
      <c r="C32" s="312">
        <v>754</v>
      </c>
      <c r="D32" s="124"/>
      <c r="E32" s="14" t="s">
        <v>76</v>
      </c>
      <c r="F32" s="312">
        <v>799</v>
      </c>
      <c r="G32" s="92"/>
      <c r="H32" s="14" t="s">
        <v>342</v>
      </c>
      <c r="I32" s="312">
        <v>76</v>
      </c>
      <c r="J32" s="160"/>
      <c r="K32" s="14" t="s">
        <v>349</v>
      </c>
      <c r="L32" s="312">
        <v>3</v>
      </c>
      <c r="M32" s="124"/>
      <c r="N32" s="124"/>
      <c r="O32" s="124"/>
      <c r="P32" s="124"/>
      <c r="Q32" s="124"/>
      <c r="R32" s="124"/>
      <c r="S32" s="230"/>
      <c r="T32" s="230"/>
      <c r="U32" s="230"/>
      <c r="V32" s="124"/>
      <c r="W32" s="124"/>
      <c r="X32" s="124"/>
      <c r="Y32" s="124"/>
      <c r="Z32" s="124"/>
      <c r="AA32" s="124"/>
      <c r="AB32" s="124"/>
      <c r="AC32" s="124"/>
    </row>
    <row r="33" spans="1:29">
      <c r="A33" s="230"/>
      <c r="B33" s="14" t="s">
        <v>342</v>
      </c>
      <c r="C33" s="312">
        <v>14</v>
      </c>
      <c r="D33" s="124"/>
      <c r="E33" s="14" t="s">
        <v>342</v>
      </c>
      <c r="F33" s="312">
        <v>12</v>
      </c>
      <c r="G33" s="92"/>
      <c r="H33" s="14" t="s">
        <v>343</v>
      </c>
      <c r="I33" s="312">
        <v>1</v>
      </c>
      <c r="J33" s="160"/>
      <c r="K33" s="14" t="s">
        <v>404</v>
      </c>
      <c r="L33" s="312">
        <v>2</v>
      </c>
      <c r="M33" s="124"/>
      <c r="N33" s="124"/>
      <c r="O33" s="124"/>
      <c r="P33" s="124"/>
      <c r="Q33" s="124"/>
      <c r="R33" s="124"/>
      <c r="S33" s="230"/>
      <c r="T33" s="230"/>
      <c r="U33" s="230"/>
      <c r="V33" s="124"/>
      <c r="W33" s="124"/>
      <c r="X33" s="124"/>
      <c r="Y33" s="124"/>
      <c r="Z33" s="124"/>
      <c r="AA33" s="124"/>
      <c r="AB33" s="124"/>
      <c r="AC33" s="124"/>
    </row>
    <row r="34" spans="1:29">
      <c r="A34" s="230"/>
      <c r="B34" s="14" t="s">
        <v>343</v>
      </c>
      <c r="C34" s="312">
        <v>1</v>
      </c>
      <c r="D34" s="124"/>
      <c r="E34" s="14" t="s">
        <v>349</v>
      </c>
      <c r="F34" s="312">
        <v>1</v>
      </c>
      <c r="G34" s="92"/>
      <c r="H34" s="14" t="s">
        <v>404</v>
      </c>
      <c r="I34" s="312">
        <v>2</v>
      </c>
      <c r="J34" s="160"/>
      <c r="K34" s="14" t="s">
        <v>344</v>
      </c>
      <c r="L34" s="312">
        <v>3</v>
      </c>
      <c r="M34" s="124"/>
      <c r="N34" s="124"/>
      <c r="O34" s="124"/>
      <c r="P34" s="124"/>
      <c r="Q34" s="124"/>
      <c r="R34" s="124"/>
      <c r="S34" s="230"/>
      <c r="T34" s="230"/>
      <c r="U34" s="230"/>
      <c r="V34" s="124"/>
      <c r="W34" s="124"/>
      <c r="X34" s="124"/>
      <c r="Y34" s="124"/>
      <c r="Z34" s="124"/>
      <c r="AA34" s="124"/>
      <c r="AB34" s="124"/>
      <c r="AC34" s="124"/>
    </row>
    <row r="35" spans="1:29">
      <c r="A35" s="230"/>
      <c r="B35" s="14" t="s">
        <v>404</v>
      </c>
      <c r="C35" s="312">
        <v>1</v>
      </c>
      <c r="D35" s="124"/>
      <c r="E35" s="14" t="s">
        <v>404</v>
      </c>
      <c r="F35" s="312">
        <v>1</v>
      </c>
      <c r="G35" s="92"/>
      <c r="H35" s="14" t="s">
        <v>344</v>
      </c>
      <c r="I35" s="312">
        <v>2</v>
      </c>
      <c r="J35" s="160"/>
      <c r="K35" s="14" t="s">
        <v>346</v>
      </c>
      <c r="L35" s="312">
        <v>8</v>
      </c>
      <c r="M35" s="124"/>
      <c r="N35" s="124"/>
      <c r="O35" s="124"/>
      <c r="P35" s="124"/>
      <c r="Q35" s="124"/>
      <c r="R35" s="124"/>
      <c r="S35" s="230"/>
      <c r="T35" s="230"/>
      <c r="U35" s="230"/>
      <c r="V35" s="124"/>
      <c r="W35" s="124"/>
      <c r="X35" s="124"/>
      <c r="Y35" s="124"/>
      <c r="Z35" s="124"/>
      <c r="AA35" s="124"/>
      <c r="AB35" s="124"/>
      <c r="AC35" s="124"/>
    </row>
    <row r="36" spans="1:29">
      <c r="A36" s="230"/>
      <c r="B36" s="14" t="s">
        <v>344</v>
      </c>
      <c r="C36" s="312">
        <v>2</v>
      </c>
      <c r="D36" s="124"/>
      <c r="E36" s="14" t="s">
        <v>344</v>
      </c>
      <c r="F36" s="312">
        <v>2</v>
      </c>
      <c r="G36" s="92"/>
      <c r="H36" s="14" t="s">
        <v>347</v>
      </c>
      <c r="I36" s="312">
        <v>125</v>
      </c>
      <c r="J36" s="160"/>
      <c r="K36" s="14" t="s">
        <v>347</v>
      </c>
      <c r="L36" s="312">
        <v>132</v>
      </c>
      <c r="M36" s="124"/>
      <c r="N36" s="124"/>
      <c r="O36" s="124"/>
      <c r="P36" s="124"/>
      <c r="Q36" s="124"/>
      <c r="R36" s="124"/>
      <c r="S36" s="230"/>
      <c r="T36" s="230"/>
      <c r="U36" s="230"/>
      <c r="V36" s="124"/>
      <c r="W36" s="124"/>
      <c r="X36" s="124"/>
      <c r="Y36" s="124"/>
      <c r="Z36" s="124"/>
      <c r="AA36" s="124"/>
      <c r="AB36" s="124"/>
      <c r="AC36" s="124"/>
    </row>
    <row r="37" spans="1:29">
      <c r="A37" s="230"/>
      <c r="B37" s="14" t="s">
        <v>347</v>
      </c>
      <c r="C37" s="312">
        <v>5</v>
      </c>
      <c r="D37" s="124"/>
      <c r="E37" s="14" t="s">
        <v>346</v>
      </c>
      <c r="F37" s="312">
        <v>1</v>
      </c>
      <c r="G37" s="92"/>
      <c r="H37" s="14" t="s">
        <v>70</v>
      </c>
      <c r="I37" s="312">
        <v>458</v>
      </c>
      <c r="J37" s="160"/>
      <c r="K37" s="14" t="s">
        <v>70</v>
      </c>
      <c r="L37" s="312">
        <v>566</v>
      </c>
      <c r="M37" s="124"/>
      <c r="N37" s="124"/>
      <c r="O37" s="124"/>
      <c r="P37" s="124"/>
      <c r="Q37" s="124"/>
      <c r="R37" s="124"/>
      <c r="S37" s="230"/>
      <c r="T37" s="230"/>
      <c r="U37" s="230"/>
      <c r="V37" s="124"/>
      <c r="W37" s="124"/>
      <c r="X37" s="124"/>
      <c r="Y37" s="124"/>
      <c r="Z37" s="124"/>
      <c r="AA37" s="124"/>
      <c r="AB37" s="124"/>
      <c r="AC37" s="124"/>
    </row>
    <row r="38" spans="1:29">
      <c r="A38" s="230"/>
      <c r="B38" s="14" t="s">
        <v>70</v>
      </c>
      <c r="C38" s="312">
        <v>158</v>
      </c>
      <c r="D38" s="124"/>
      <c r="E38" s="14" t="s">
        <v>347</v>
      </c>
      <c r="F38" s="312">
        <v>5</v>
      </c>
      <c r="G38" s="92"/>
      <c r="H38" s="14" t="s">
        <v>348</v>
      </c>
      <c r="I38" s="312">
        <v>103</v>
      </c>
      <c r="J38" s="160"/>
      <c r="K38" s="14" t="s">
        <v>348</v>
      </c>
      <c r="L38" s="312">
        <v>109</v>
      </c>
      <c r="M38" s="124"/>
      <c r="N38" s="124"/>
      <c r="O38" s="124"/>
      <c r="P38" s="124"/>
      <c r="Q38" s="124"/>
      <c r="R38" s="124"/>
      <c r="S38" s="230"/>
      <c r="T38" s="230"/>
      <c r="U38" s="230"/>
      <c r="V38" s="124"/>
      <c r="W38" s="124"/>
      <c r="X38" s="124"/>
      <c r="Y38" s="124"/>
      <c r="Z38" s="124"/>
      <c r="AA38" s="124"/>
      <c r="AB38" s="124"/>
      <c r="AC38" s="124"/>
    </row>
    <row r="39" spans="1:29">
      <c r="A39" s="230"/>
      <c r="B39" s="14" t="s">
        <v>348</v>
      </c>
      <c r="C39" s="312">
        <v>2</v>
      </c>
      <c r="D39" s="124"/>
      <c r="E39" s="14" t="s">
        <v>70</v>
      </c>
      <c r="F39" s="312">
        <v>191</v>
      </c>
      <c r="G39" s="92"/>
      <c r="H39" s="14" t="s">
        <v>350</v>
      </c>
      <c r="I39" s="312">
        <v>32</v>
      </c>
      <c r="J39" s="160"/>
      <c r="K39" s="14" t="s">
        <v>350</v>
      </c>
      <c r="L39" s="312">
        <v>35</v>
      </c>
      <c r="M39" s="124"/>
      <c r="N39" s="124"/>
      <c r="O39" s="124"/>
      <c r="P39" s="124"/>
      <c r="Q39" s="124"/>
      <c r="R39" s="124"/>
      <c r="S39" s="230"/>
      <c r="T39" s="230"/>
      <c r="U39" s="230"/>
      <c r="V39" s="124"/>
      <c r="W39" s="124"/>
      <c r="X39" s="124"/>
      <c r="Y39" s="124"/>
      <c r="Z39" s="124"/>
      <c r="AA39" s="124"/>
      <c r="AB39" s="124"/>
      <c r="AC39" s="124"/>
    </row>
    <row r="40" spans="1:29">
      <c r="A40" s="230"/>
      <c r="B40" s="14" t="s">
        <v>350</v>
      </c>
      <c r="C40" s="312">
        <v>3</v>
      </c>
      <c r="D40" s="124"/>
      <c r="E40" s="14" t="s">
        <v>348</v>
      </c>
      <c r="F40" s="312">
        <v>1</v>
      </c>
      <c r="G40" s="92"/>
      <c r="H40" s="14" t="s">
        <v>351</v>
      </c>
      <c r="I40" s="312">
        <v>5</v>
      </c>
      <c r="J40" s="160"/>
      <c r="K40" s="14" t="s">
        <v>351</v>
      </c>
      <c r="L40" s="312">
        <v>6</v>
      </c>
      <c r="M40" s="124"/>
      <c r="N40" s="124"/>
      <c r="O40" s="124"/>
      <c r="P40" s="124"/>
      <c r="Q40" s="124"/>
      <c r="R40" s="124"/>
      <c r="S40" s="230"/>
      <c r="T40" s="230"/>
      <c r="U40" s="230"/>
      <c r="V40" s="124"/>
      <c r="W40" s="124"/>
      <c r="X40" s="124"/>
      <c r="Y40" s="124"/>
      <c r="Z40" s="124"/>
      <c r="AA40" s="124"/>
      <c r="AB40" s="124"/>
      <c r="AC40" s="124"/>
    </row>
    <row r="41" spans="1:29">
      <c r="A41" s="230"/>
      <c r="B41" s="14" t="s">
        <v>351</v>
      </c>
      <c r="C41" s="312">
        <v>1</v>
      </c>
      <c r="D41" s="124"/>
      <c r="E41" s="14" t="s">
        <v>350</v>
      </c>
      <c r="F41" s="312">
        <v>4</v>
      </c>
      <c r="G41" s="92"/>
      <c r="H41" s="14" t="s">
        <v>352</v>
      </c>
      <c r="I41" s="312">
        <v>389</v>
      </c>
      <c r="J41" s="160"/>
      <c r="K41" s="14" t="s">
        <v>352</v>
      </c>
      <c r="L41" s="312">
        <v>365</v>
      </c>
      <c r="M41" s="124"/>
      <c r="N41" s="124"/>
      <c r="O41" s="124"/>
      <c r="P41" s="124"/>
      <c r="Q41" s="124"/>
      <c r="R41" s="124"/>
      <c r="S41" s="230"/>
      <c r="T41" s="230"/>
      <c r="U41" s="230"/>
      <c r="V41" s="124"/>
      <c r="W41" s="124"/>
      <c r="X41" s="124"/>
      <c r="Y41" s="124"/>
      <c r="Z41" s="124"/>
      <c r="AA41" s="124"/>
      <c r="AB41" s="124"/>
      <c r="AC41" s="124"/>
    </row>
    <row r="42" spans="1:29">
      <c r="A42" s="230"/>
      <c r="B42" s="14" t="s">
        <v>352</v>
      </c>
      <c r="C42" s="312">
        <v>19</v>
      </c>
      <c r="D42" s="124"/>
      <c r="E42" s="14" t="s">
        <v>351</v>
      </c>
      <c r="F42" s="312">
        <v>1</v>
      </c>
      <c r="G42" s="92"/>
      <c r="H42" s="14" t="s">
        <v>353</v>
      </c>
      <c r="I42" s="312">
        <v>506</v>
      </c>
      <c r="J42" s="160"/>
      <c r="K42" s="14" t="s">
        <v>353</v>
      </c>
      <c r="L42" s="312">
        <v>554</v>
      </c>
      <c r="M42" s="124"/>
      <c r="N42" s="124"/>
      <c r="O42" s="124"/>
      <c r="P42" s="124"/>
      <c r="Q42" s="124"/>
      <c r="R42" s="124"/>
      <c r="S42" s="230"/>
      <c r="T42" s="230"/>
      <c r="U42" s="230"/>
      <c r="V42" s="124"/>
      <c r="W42" s="124"/>
      <c r="X42" s="124"/>
      <c r="Y42" s="124"/>
      <c r="Z42" s="124"/>
      <c r="AA42" s="124"/>
      <c r="AB42" s="124"/>
      <c r="AC42" s="124"/>
    </row>
    <row r="43" spans="1:29">
      <c r="A43" s="230"/>
      <c r="B43" s="14" t="s">
        <v>353</v>
      </c>
      <c r="C43" s="312">
        <v>559</v>
      </c>
      <c r="D43" s="124"/>
      <c r="E43" s="14" t="s">
        <v>352</v>
      </c>
      <c r="F43" s="312">
        <v>25</v>
      </c>
      <c r="G43" s="92"/>
      <c r="H43" s="14" t="s">
        <v>354</v>
      </c>
      <c r="I43" s="312">
        <v>130</v>
      </c>
      <c r="J43" s="160"/>
      <c r="K43" s="14" t="s">
        <v>354</v>
      </c>
      <c r="L43" s="312">
        <v>134</v>
      </c>
      <c r="M43" s="124"/>
      <c r="N43" s="124"/>
      <c r="O43" s="124"/>
      <c r="P43" s="124"/>
      <c r="Q43" s="124"/>
      <c r="R43" s="124"/>
      <c r="S43" s="230"/>
      <c r="T43" s="230"/>
      <c r="U43" s="230"/>
      <c r="V43" s="124"/>
      <c r="W43" s="124"/>
      <c r="X43" s="124"/>
      <c r="Y43" s="124"/>
      <c r="Z43" s="124"/>
      <c r="AA43" s="124"/>
      <c r="AB43" s="124"/>
      <c r="AC43" s="124"/>
    </row>
    <row r="44" spans="1:29">
      <c r="A44" s="230"/>
      <c r="B44" s="14" t="s">
        <v>354</v>
      </c>
      <c r="C44" s="312">
        <v>49</v>
      </c>
      <c r="D44" s="124"/>
      <c r="E44" s="14" t="s">
        <v>353</v>
      </c>
      <c r="F44" s="312">
        <v>623</v>
      </c>
      <c r="G44" s="92"/>
      <c r="H44" s="14" t="s">
        <v>77</v>
      </c>
      <c r="I44" s="312">
        <v>4013</v>
      </c>
      <c r="J44" s="160"/>
      <c r="K44" s="14" t="s">
        <v>77</v>
      </c>
      <c r="L44" s="312">
        <v>4171</v>
      </c>
      <c r="M44" s="124"/>
      <c r="N44" s="124"/>
      <c r="O44" s="124"/>
      <c r="P44" s="124"/>
      <c r="Q44" s="124"/>
      <c r="R44" s="124"/>
      <c r="S44" s="230"/>
      <c r="T44" s="230"/>
      <c r="U44" s="230"/>
      <c r="V44" s="124"/>
      <c r="W44" s="124"/>
      <c r="X44" s="124"/>
      <c r="Y44" s="124"/>
      <c r="Z44" s="124"/>
      <c r="AA44" s="124"/>
      <c r="AB44" s="124"/>
      <c r="AC44" s="124"/>
    </row>
    <row r="45" spans="1:29">
      <c r="A45" s="230"/>
      <c r="B45" s="14" t="s">
        <v>77</v>
      </c>
      <c r="C45" s="312">
        <v>1076</v>
      </c>
      <c r="D45" s="124"/>
      <c r="E45" s="14" t="s">
        <v>354</v>
      </c>
      <c r="F45" s="312">
        <v>57</v>
      </c>
      <c r="G45" s="92"/>
      <c r="H45" s="14" t="s">
        <v>355</v>
      </c>
      <c r="I45" s="312">
        <v>58</v>
      </c>
      <c r="J45" s="160"/>
      <c r="K45" s="14" t="s">
        <v>355</v>
      </c>
      <c r="L45" s="312">
        <v>60</v>
      </c>
      <c r="M45" s="124"/>
      <c r="N45" s="124"/>
      <c r="O45" s="124"/>
      <c r="P45" s="124"/>
      <c r="Q45" s="124"/>
      <c r="R45" s="124"/>
      <c r="S45" s="230"/>
      <c r="T45" s="230"/>
      <c r="U45" s="230"/>
      <c r="V45" s="124"/>
      <c r="W45" s="124"/>
      <c r="X45" s="124"/>
      <c r="Y45" s="124"/>
      <c r="Z45" s="124"/>
      <c r="AA45" s="124"/>
      <c r="AB45" s="124"/>
      <c r="AC45" s="124"/>
    </row>
    <row r="46" spans="1:29">
      <c r="A46" s="230"/>
      <c r="B46" s="14" t="s">
        <v>355</v>
      </c>
      <c r="C46" s="312">
        <v>1</v>
      </c>
      <c r="D46" s="124"/>
      <c r="E46" s="14" t="s">
        <v>77</v>
      </c>
      <c r="F46" s="312">
        <v>1199</v>
      </c>
      <c r="G46" s="92"/>
      <c r="H46" s="14" t="s">
        <v>405</v>
      </c>
      <c r="I46" s="312"/>
      <c r="J46" s="160"/>
      <c r="K46" s="14" t="s">
        <v>356</v>
      </c>
      <c r="L46" s="312">
        <v>896</v>
      </c>
      <c r="M46" s="124"/>
      <c r="N46" s="124"/>
      <c r="O46" s="124"/>
      <c r="P46" s="124"/>
      <c r="Q46" s="124"/>
      <c r="R46" s="124"/>
      <c r="S46" s="230"/>
      <c r="T46" s="230"/>
      <c r="U46" s="230"/>
      <c r="V46" s="124"/>
      <c r="W46" s="124"/>
      <c r="X46" s="124"/>
      <c r="Y46" s="124"/>
      <c r="Z46" s="124"/>
      <c r="AA46" s="124"/>
      <c r="AB46" s="124"/>
      <c r="AC46" s="124"/>
    </row>
    <row r="47" spans="1:29">
      <c r="A47" s="230"/>
      <c r="B47" s="14" t="s">
        <v>405</v>
      </c>
      <c r="C47" s="312">
        <v>1</v>
      </c>
      <c r="D47" s="124"/>
      <c r="E47" s="14" t="s">
        <v>355</v>
      </c>
      <c r="F47" s="312">
        <v>1</v>
      </c>
      <c r="G47" s="92"/>
      <c r="H47" s="14" t="s">
        <v>356</v>
      </c>
      <c r="I47" s="312">
        <v>834</v>
      </c>
      <c r="J47" s="160"/>
      <c r="K47" s="14" t="s">
        <v>78</v>
      </c>
      <c r="L47" s="312">
        <v>70991</v>
      </c>
      <c r="M47" s="124"/>
      <c r="N47" s="124"/>
      <c r="O47" s="124"/>
      <c r="P47" s="124"/>
      <c r="Q47" s="124"/>
      <c r="R47" s="124"/>
      <c r="S47" s="230"/>
      <c r="T47" s="230"/>
      <c r="U47" s="230"/>
      <c r="V47" s="124"/>
      <c r="W47" s="124"/>
      <c r="X47" s="124"/>
      <c r="Y47" s="124"/>
      <c r="Z47" s="124"/>
      <c r="AA47" s="124"/>
      <c r="AB47" s="124"/>
      <c r="AC47" s="124"/>
    </row>
    <row r="48" spans="1:29">
      <c r="A48" s="230"/>
      <c r="B48" s="14" t="s">
        <v>356</v>
      </c>
      <c r="C48" s="312">
        <v>15</v>
      </c>
      <c r="D48" s="124"/>
      <c r="E48" s="14" t="s">
        <v>405</v>
      </c>
      <c r="F48" s="312">
        <v>1</v>
      </c>
      <c r="G48" s="92"/>
      <c r="H48" s="14" t="s">
        <v>78</v>
      </c>
      <c r="I48" s="312">
        <v>72027</v>
      </c>
      <c r="J48" s="160"/>
      <c r="K48" s="14" t="s">
        <v>357</v>
      </c>
      <c r="L48" s="312">
        <v>143</v>
      </c>
      <c r="M48" s="124"/>
      <c r="N48" s="124"/>
      <c r="O48" s="124"/>
      <c r="P48" s="124"/>
      <c r="Q48" s="124"/>
      <c r="R48" s="124"/>
      <c r="S48" s="230"/>
      <c r="T48" s="230"/>
      <c r="U48" s="230"/>
      <c r="V48" s="124"/>
      <c r="W48" s="124"/>
      <c r="X48" s="124"/>
      <c r="Y48" s="124"/>
      <c r="Z48" s="124"/>
      <c r="AA48" s="124"/>
      <c r="AB48" s="124"/>
      <c r="AC48" s="124"/>
    </row>
    <row r="49" spans="1:29">
      <c r="A49" s="230"/>
      <c r="B49" s="14" t="s">
        <v>78</v>
      </c>
      <c r="C49" s="312">
        <v>2314</v>
      </c>
      <c r="D49" s="124"/>
      <c r="E49" s="14" t="s">
        <v>356</v>
      </c>
      <c r="F49" s="312">
        <v>15</v>
      </c>
      <c r="G49" s="92"/>
      <c r="H49" s="14" t="s">
        <v>357</v>
      </c>
      <c r="I49" s="312">
        <v>145</v>
      </c>
      <c r="J49" s="160"/>
      <c r="K49" s="14" t="s">
        <v>358</v>
      </c>
      <c r="L49" s="312">
        <v>156</v>
      </c>
      <c r="M49" s="124"/>
      <c r="N49" s="124"/>
      <c r="O49" s="124"/>
      <c r="P49" s="124"/>
      <c r="Q49" s="124"/>
      <c r="R49" s="124"/>
      <c r="S49" s="230"/>
      <c r="T49" s="230"/>
      <c r="U49" s="230"/>
      <c r="V49" s="124"/>
      <c r="W49" s="124"/>
      <c r="X49" s="124"/>
      <c r="Y49" s="124"/>
      <c r="Z49" s="124"/>
      <c r="AA49" s="124"/>
      <c r="AB49" s="124"/>
      <c r="AC49" s="124"/>
    </row>
    <row r="50" spans="1:29">
      <c r="A50" s="230"/>
      <c r="B50" s="14" t="s">
        <v>357</v>
      </c>
      <c r="C50" s="312">
        <v>6</v>
      </c>
      <c r="D50" s="124"/>
      <c r="E50" s="14" t="s">
        <v>78</v>
      </c>
      <c r="F50" s="312">
        <v>2338</v>
      </c>
      <c r="G50" s="92"/>
      <c r="H50" s="14" t="s">
        <v>358</v>
      </c>
      <c r="I50" s="312">
        <v>149</v>
      </c>
      <c r="J50" s="160"/>
      <c r="K50" s="14" t="s">
        <v>359</v>
      </c>
      <c r="L50" s="312">
        <v>1</v>
      </c>
      <c r="M50" s="124"/>
      <c r="N50" s="124"/>
      <c r="O50" s="124"/>
      <c r="P50" s="124"/>
      <c r="Q50" s="124"/>
      <c r="R50" s="124"/>
      <c r="S50" s="230"/>
      <c r="T50" s="230"/>
      <c r="U50" s="230"/>
      <c r="V50" s="124"/>
      <c r="W50" s="124"/>
      <c r="X50" s="124"/>
      <c r="Y50" s="124"/>
      <c r="Z50" s="124"/>
      <c r="AA50" s="124"/>
      <c r="AB50" s="124"/>
      <c r="AC50" s="124"/>
    </row>
    <row r="51" spans="1:29">
      <c r="A51" s="230"/>
      <c r="B51" s="14" t="s">
        <v>358</v>
      </c>
      <c r="C51" s="312">
        <v>55</v>
      </c>
      <c r="D51" s="124"/>
      <c r="E51" s="14" t="s">
        <v>357</v>
      </c>
      <c r="F51" s="312">
        <v>8</v>
      </c>
      <c r="G51" s="92"/>
      <c r="H51" s="14" t="s">
        <v>359</v>
      </c>
      <c r="I51" s="312">
        <v>2</v>
      </c>
      <c r="J51" s="160"/>
      <c r="K51" s="14" t="s">
        <v>360</v>
      </c>
      <c r="L51" s="312">
        <v>107</v>
      </c>
      <c r="M51" s="124"/>
      <c r="N51" s="124"/>
      <c r="O51" s="124"/>
      <c r="P51" s="124"/>
      <c r="Q51" s="124"/>
      <c r="R51" s="124"/>
      <c r="S51" s="230"/>
      <c r="T51" s="230"/>
      <c r="U51" s="230"/>
      <c r="V51" s="124"/>
      <c r="W51" s="124"/>
      <c r="X51" s="124"/>
      <c r="Y51" s="124"/>
      <c r="Z51" s="124"/>
      <c r="AA51" s="124"/>
      <c r="AB51" s="124"/>
      <c r="AC51" s="124"/>
    </row>
    <row r="52" spans="1:29">
      <c r="A52" s="230"/>
      <c r="B52" s="14" t="s">
        <v>359</v>
      </c>
      <c r="C52" s="312">
        <v>4</v>
      </c>
      <c r="D52" s="124"/>
      <c r="E52" s="14" t="s">
        <v>358</v>
      </c>
      <c r="F52" s="312">
        <v>64</v>
      </c>
      <c r="G52" s="92"/>
      <c r="H52" s="14" t="s">
        <v>360</v>
      </c>
      <c r="I52" s="312">
        <v>100</v>
      </c>
      <c r="J52" s="160"/>
      <c r="K52" s="14" t="s">
        <v>361</v>
      </c>
      <c r="L52" s="312">
        <v>475</v>
      </c>
      <c r="M52" s="124"/>
      <c r="N52" s="124"/>
      <c r="O52" s="124"/>
      <c r="P52" s="124"/>
      <c r="Q52" s="124"/>
      <c r="R52" s="124"/>
      <c r="S52" s="230"/>
      <c r="T52" s="230"/>
      <c r="U52" s="230"/>
      <c r="V52" s="124"/>
      <c r="W52" s="124"/>
      <c r="X52" s="124"/>
      <c r="Y52" s="124"/>
      <c r="Z52" s="124"/>
      <c r="AA52" s="124"/>
      <c r="AB52" s="124"/>
      <c r="AC52" s="124"/>
    </row>
    <row r="53" spans="1:29">
      <c r="A53" s="230"/>
      <c r="B53" s="14" t="s">
        <v>360</v>
      </c>
      <c r="C53" s="312">
        <v>57</v>
      </c>
      <c r="D53" s="124"/>
      <c r="E53" s="14" t="s">
        <v>359</v>
      </c>
      <c r="F53" s="312">
        <v>10</v>
      </c>
      <c r="G53" s="92"/>
      <c r="H53" s="14" t="s">
        <v>361</v>
      </c>
      <c r="I53" s="312">
        <v>475</v>
      </c>
      <c r="J53" s="160"/>
      <c r="K53" s="14" t="s">
        <v>362</v>
      </c>
      <c r="L53" s="312">
        <v>86</v>
      </c>
      <c r="M53" s="124"/>
      <c r="N53" s="124"/>
      <c r="O53" s="124"/>
      <c r="P53" s="124"/>
      <c r="Q53" s="124"/>
      <c r="R53" s="124"/>
      <c r="S53" s="230"/>
      <c r="T53" s="230"/>
      <c r="U53" s="230"/>
      <c r="V53" s="124"/>
      <c r="W53" s="124"/>
      <c r="X53" s="124"/>
      <c r="Y53" s="124"/>
      <c r="Z53" s="124"/>
      <c r="AA53" s="124"/>
      <c r="AB53" s="124"/>
      <c r="AC53" s="124"/>
    </row>
    <row r="54" spans="1:29" s="133" customFormat="1">
      <c r="A54" s="230"/>
      <c r="B54" s="14" t="s">
        <v>361</v>
      </c>
      <c r="C54" s="312">
        <v>43</v>
      </c>
      <c r="D54" s="124"/>
      <c r="E54" s="14" t="s">
        <v>360</v>
      </c>
      <c r="F54" s="312">
        <v>58</v>
      </c>
      <c r="G54" s="92"/>
      <c r="H54" s="40" t="s">
        <v>362</v>
      </c>
      <c r="I54" s="312">
        <v>93</v>
      </c>
      <c r="J54" s="160"/>
      <c r="K54" s="14" t="s">
        <v>363</v>
      </c>
      <c r="L54" s="312">
        <v>35</v>
      </c>
      <c r="M54" s="124"/>
      <c r="N54" s="124"/>
      <c r="O54" s="124"/>
      <c r="P54" s="124"/>
      <c r="Q54" s="124"/>
      <c r="R54" s="124"/>
      <c r="S54" s="230"/>
      <c r="T54" s="230"/>
      <c r="U54" s="230"/>
      <c r="V54" s="124"/>
      <c r="W54" s="124"/>
      <c r="X54" s="124"/>
      <c r="Y54" s="124"/>
      <c r="Z54" s="124"/>
      <c r="AA54" s="124"/>
      <c r="AB54" s="124"/>
      <c r="AC54" s="124"/>
    </row>
    <row r="55" spans="1:29">
      <c r="A55" s="230"/>
      <c r="B55" s="14" t="s">
        <v>362</v>
      </c>
      <c r="C55" s="312">
        <v>62</v>
      </c>
      <c r="D55" s="124"/>
      <c r="E55" s="14" t="s">
        <v>361</v>
      </c>
      <c r="F55" s="312">
        <v>43</v>
      </c>
      <c r="G55" s="92"/>
      <c r="H55" s="14" t="s">
        <v>363</v>
      </c>
      <c r="I55" s="312">
        <v>35</v>
      </c>
      <c r="J55" s="160"/>
      <c r="K55" s="14" t="s">
        <v>364</v>
      </c>
      <c r="L55" s="312">
        <v>1125</v>
      </c>
      <c r="M55" s="124"/>
      <c r="N55" s="124"/>
      <c r="O55" s="124"/>
      <c r="P55" s="124"/>
      <c r="Q55" s="124"/>
      <c r="R55" s="124"/>
      <c r="S55" s="230"/>
      <c r="T55" s="230"/>
      <c r="U55" s="230"/>
      <c r="V55" s="124"/>
      <c r="W55" s="124"/>
      <c r="X55" s="124"/>
      <c r="Y55" s="124"/>
      <c r="Z55" s="124"/>
      <c r="AA55" s="124"/>
      <c r="AB55" s="124"/>
      <c r="AC55" s="124"/>
    </row>
    <row r="56" spans="1:29">
      <c r="A56" s="230"/>
      <c r="B56" s="14" t="s">
        <v>363</v>
      </c>
      <c r="C56" s="312">
        <v>28</v>
      </c>
      <c r="D56" s="124"/>
      <c r="E56" s="14" t="s">
        <v>362</v>
      </c>
      <c r="F56" s="312">
        <v>62</v>
      </c>
      <c r="G56" s="92"/>
      <c r="H56" s="14" t="s">
        <v>364</v>
      </c>
      <c r="I56" s="312">
        <v>1067</v>
      </c>
      <c r="J56" s="160"/>
      <c r="K56" s="14" t="s">
        <v>365</v>
      </c>
      <c r="L56" s="312">
        <v>50</v>
      </c>
      <c r="M56" s="124"/>
      <c r="N56" s="124"/>
      <c r="O56" s="124"/>
      <c r="P56" s="124"/>
      <c r="Q56" s="124"/>
      <c r="R56" s="124"/>
      <c r="S56" s="230"/>
      <c r="T56" s="230"/>
      <c r="U56" s="230"/>
      <c r="V56" s="124"/>
      <c r="W56" s="124"/>
      <c r="X56" s="124"/>
      <c r="Y56" s="124"/>
      <c r="Z56" s="124"/>
      <c r="AA56" s="124"/>
      <c r="AB56" s="124"/>
      <c r="AC56" s="124"/>
    </row>
    <row r="57" spans="1:29">
      <c r="A57" s="230"/>
      <c r="B57" s="14" t="s">
        <v>364</v>
      </c>
      <c r="C57" s="312">
        <v>56</v>
      </c>
      <c r="D57" s="124"/>
      <c r="E57" s="14" t="s">
        <v>363</v>
      </c>
      <c r="F57" s="312">
        <v>26</v>
      </c>
      <c r="G57" s="92"/>
      <c r="H57" s="14" t="s">
        <v>365</v>
      </c>
      <c r="I57" s="312">
        <v>42</v>
      </c>
      <c r="J57" s="160"/>
      <c r="K57" s="14" t="s">
        <v>79</v>
      </c>
      <c r="L57" s="312">
        <v>4446</v>
      </c>
      <c r="M57" s="124"/>
      <c r="N57" s="124"/>
      <c r="O57" s="124"/>
      <c r="P57" s="124"/>
      <c r="Q57" s="124"/>
      <c r="R57" s="124"/>
      <c r="S57" s="230"/>
      <c r="T57" s="230"/>
      <c r="U57" s="230"/>
      <c r="V57" s="124"/>
      <c r="W57" s="124"/>
      <c r="X57" s="124"/>
      <c r="Y57" s="124"/>
      <c r="Z57" s="124"/>
      <c r="AA57" s="124"/>
      <c r="AB57" s="124"/>
      <c r="AC57" s="124"/>
    </row>
    <row r="58" spans="1:29">
      <c r="A58" s="230"/>
      <c r="B58" s="14" t="s">
        <v>365</v>
      </c>
      <c r="C58" s="312">
        <v>20</v>
      </c>
      <c r="D58" s="124"/>
      <c r="E58" s="14" t="s">
        <v>364</v>
      </c>
      <c r="F58" s="312">
        <v>69</v>
      </c>
      <c r="G58" s="92"/>
      <c r="H58" s="14" t="s">
        <v>79</v>
      </c>
      <c r="I58" s="312">
        <v>4287</v>
      </c>
      <c r="J58" s="160"/>
      <c r="K58" s="12" t="s">
        <v>494</v>
      </c>
      <c r="L58" s="160"/>
      <c r="M58" s="124"/>
      <c r="N58" s="124"/>
      <c r="O58" s="124"/>
      <c r="P58" s="124"/>
      <c r="Q58" s="124"/>
      <c r="R58" s="124"/>
      <c r="S58" s="230"/>
      <c r="T58" s="230"/>
      <c r="U58" s="230"/>
      <c r="V58" s="124"/>
      <c r="W58" s="124"/>
      <c r="X58" s="124"/>
      <c r="Y58" s="124"/>
      <c r="Z58" s="124"/>
      <c r="AA58" s="124"/>
      <c r="AB58" s="124"/>
      <c r="AC58" s="124"/>
    </row>
    <row r="59" spans="1:29">
      <c r="A59" s="230"/>
      <c r="B59" s="14" t="s">
        <v>79</v>
      </c>
      <c r="C59" s="312">
        <v>2848</v>
      </c>
      <c r="D59" s="124"/>
      <c r="E59" s="14" t="s">
        <v>365</v>
      </c>
      <c r="F59" s="312">
        <v>37</v>
      </c>
      <c r="G59" s="92"/>
      <c r="H59" s="12" t="s">
        <v>494</v>
      </c>
      <c r="I59" s="269"/>
      <c r="J59" s="160"/>
      <c r="K59" s="160"/>
      <c r="L59" s="160"/>
      <c r="M59" s="124"/>
      <c r="N59" s="124"/>
      <c r="O59" s="124"/>
      <c r="P59" s="124"/>
      <c r="Q59" s="124"/>
      <c r="R59" s="124"/>
      <c r="S59" s="230"/>
      <c r="T59" s="230"/>
      <c r="U59" s="230"/>
      <c r="V59" s="124"/>
      <c r="W59" s="124"/>
      <c r="X59" s="124"/>
      <c r="Y59" s="124"/>
      <c r="Z59" s="124"/>
      <c r="AA59" s="124"/>
      <c r="AB59" s="124"/>
      <c r="AC59" s="124"/>
    </row>
    <row r="60" spans="1:29" ht="16.899999999999999" customHeight="1">
      <c r="A60" s="230"/>
      <c r="B60" s="14" t="s">
        <v>366</v>
      </c>
      <c r="C60" s="312">
        <v>1</v>
      </c>
      <c r="D60" s="124"/>
      <c r="E60" s="14" t="s">
        <v>79</v>
      </c>
      <c r="F60" s="312">
        <v>3062</v>
      </c>
      <c r="G60" s="92"/>
      <c r="H60" s="92"/>
      <c r="I60" s="270"/>
      <c r="J60" s="160"/>
      <c r="K60" s="160"/>
      <c r="L60" s="160"/>
      <c r="M60" s="124"/>
      <c r="N60" s="124"/>
      <c r="O60" s="124"/>
      <c r="P60" s="124"/>
      <c r="Q60" s="124"/>
      <c r="R60" s="124"/>
      <c r="S60" s="230"/>
      <c r="T60" s="230"/>
      <c r="U60" s="230"/>
      <c r="V60" s="124"/>
      <c r="W60" s="124"/>
      <c r="X60" s="124"/>
      <c r="Y60" s="124"/>
      <c r="Z60" s="124"/>
      <c r="AA60" s="124"/>
      <c r="AB60" s="124"/>
      <c r="AC60" s="124"/>
    </row>
    <row r="61" spans="1:29">
      <c r="A61" s="230"/>
      <c r="B61" s="504" t="s">
        <v>552</v>
      </c>
      <c r="C61" s="504"/>
      <c r="D61" s="124"/>
      <c r="E61" s="504" t="s">
        <v>552</v>
      </c>
      <c r="F61" s="504"/>
      <c r="G61" s="124"/>
      <c r="H61" s="124"/>
      <c r="I61" s="270"/>
      <c r="J61" s="124"/>
      <c r="K61" s="160"/>
      <c r="L61" s="160"/>
      <c r="M61" s="124"/>
      <c r="N61" s="124"/>
      <c r="O61" s="124"/>
      <c r="P61" s="124"/>
      <c r="Q61" s="124"/>
      <c r="R61" s="124"/>
      <c r="S61" s="124"/>
      <c r="T61" s="124"/>
      <c r="U61" s="124"/>
      <c r="V61" s="124"/>
      <c r="W61" s="124"/>
      <c r="X61" s="124"/>
      <c r="Y61" s="124"/>
      <c r="Z61" s="124"/>
      <c r="AA61" s="124"/>
      <c r="AB61" s="124"/>
      <c r="AC61" s="124"/>
    </row>
    <row r="62" spans="1:29">
      <c r="A62" s="124"/>
      <c r="B62" s="415"/>
      <c r="C62" s="415"/>
      <c r="D62" s="124"/>
      <c r="E62" s="415"/>
      <c r="F62" s="415"/>
      <c r="G62" s="124"/>
      <c r="H62" s="124"/>
      <c r="I62" s="270"/>
      <c r="J62" s="124"/>
      <c r="K62" s="124"/>
      <c r="L62" s="124"/>
      <c r="M62" s="124"/>
      <c r="N62" s="124"/>
      <c r="O62" s="124"/>
      <c r="P62" s="124"/>
      <c r="Q62" s="124"/>
      <c r="R62" s="124"/>
      <c r="S62" s="124"/>
      <c r="T62" s="124"/>
      <c r="U62" s="124"/>
      <c r="V62" s="124"/>
      <c r="W62" s="124"/>
      <c r="X62" s="124"/>
      <c r="Y62" s="124"/>
      <c r="Z62" s="124"/>
      <c r="AA62" s="124"/>
      <c r="AB62" s="124"/>
      <c r="AC62" s="124"/>
    </row>
    <row r="63" spans="1:29">
      <c r="A63" s="124"/>
      <c r="C63" s="124"/>
      <c r="D63" s="124"/>
      <c r="E63" s="124"/>
      <c r="F63" s="124"/>
      <c r="G63" s="124"/>
      <c r="H63" s="124"/>
      <c r="I63" s="270"/>
      <c r="J63" s="124"/>
      <c r="K63" s="124"/>
      <c r="L63" s="124"/>
      <c r="M63" s="124"/>
      <c r="N63" s="124"/>
      <c r="O63" s="124"/>
      <c r="P63" s="124"/>
      <c r="Q63" s="124"/>
      <c r="R63" s="124"/>
      <c r="S63" s="124"/>
      <c r="T63" s="124"/>
      <c r="U63" s="124"/>
      <c r="V63" s="124"/>
      <c r="W63" s="124"/>
      <c r="X63" s="124"/>
      <c r="Y63" s="124"/>
      <c r="Z63" s="124"/>
      <c r="AA63" s="124"/>
      <c r="AB63" s="124"/>
      <c r="AC63" s="124"/>
    </row>
    <row r="64" spans="1:29">
      <c r="A64" s="124"/>
      <c r="C64" s="124"/>
      <c r="D64" s="124"/>
      <c r="E64" s="124"/>
      <c r="F64" s="124"/>
      <c r="G64" s="124"/>
      <c r="H64" s="124"/>
      <c r="I64" s="270"/>
      <c r="J64" s="124"/>
      <c r="K64" s="124"/>
      <c r="L64" s="124"/>
      <c r="M64" s="124"/>
      <c r="N64" s="124"/>
      <c r="O64" s="124"/>
      <c r="P64" s="124"/>
      <c r="Q64" s="124"/>
      <c r="R64" s="124"/>
      <c r="S64" s="124"/>
      <c r="T64" s="124"/>
      <c r="U64" s="124"/>
      <c r="V64" s="124"/>
      <c r="W64" s="124"/>
      <c r="X64" s="124"/>
      <c r="Y64" s="124"/>
      <c r="Z64" s="124"/>
      <c r="AA64" s="124"/>
      <c r="AB64" s="124"/>
      <c r="AC64" s="124"/>
    </row>
    <row r="65" spans="1:29">
      <c r="A65" s="124"/>
      <c r="C65" s="124"/>
      <c r="D65" s="124"/>
      <c r="E65" s="124"/>
      <c r="F65" s="124"/>
      <c r="G65" s="124"/>
      <c r="H65" s="124"/>
      <c r="I65" s="270"/>
      <c r="J65" s="124"/>
      <c r="K65" s="124"/>
      <c r="L65" s="124"/>
      <c r="M65" s="124"/>
      <c r="N65" s="124"/>
      <c r="O65" s="124"/>
      <c r="P65" s="124"/>
      <c r="Q65" s="124"/>
      <c r="R65" s="124"/>
      <c r="S65" s="124"/>
      <c r="T65" s="124"/>
      <c r="U65" s="124"/>
      <c r="V65" s="124"/>
      <c r="W65" s="124"/>
      <c r="X65" s="124"/>
      <c r="Y65" s="124"/>
      <c r="Z65" s="124"/>
      <c r="AA65" s="124"/>
      <c r="AB65" s="124"/>
      <c r="AC65" s="124"/>
    </row>
    <row r="66" spans="1:29">
      <c r="A66" s="124"/>
      <c r="C66" s="124"/>
      <c r="D66" s="124"/>
      <c r="E66" s="124"/>
      <c r="F66" s="124"/>
      <c r="G66" s="124"/>
      <c r="H66" s="124"/>
      <c r="I66" s="270"/>
      <c r="J66" s="124"/>
      <c r="K66" s="124"/>
      <c r="L66" s="124"/>
      <c r="M66" s="124"/>
      <c r="N66" s="124"/>
      <c r="O66" s="124"/>
      <c r="P66" s="124"/>
      <c r="Q66" s="124"/>
      <c r="R66" s="124"/>
      <c r="S66" s="124"/>
      <c r="T66" s="124"/>
      <c r="U66" s="124"/>
      <c r="V66" s="124"/>
      <c r="W66" s="124"/>
      <c r="X66" s="124"/>
      <c r="Y66" s="124"/>
      <c r="Z66" s="124"/>
      <c r="AA66" s="124"/>
      <c r="AB66" s="124"/>
      <c r="AC66" s="124"/>
    </row>
    <row r="67" spans="1:29">
      <c r="A67" s="124"/>
      <c r="D67" s="124"/>
      <c r="E67" s="124"/>
      <c r="F67" s="124"/>
      <c r="G67" s="124"/>
      <c r="H67" s="124"/>
      <c r="I67" s="270"/>
      <c r="J67" s="124"/>
      <c r="K67" s="124"/>
      <c r="L67" s="124"/>
      <c r="M67" s="124"/>
      <c r="N67" s="124"/>
      <c r="O67" s="124"/>
      <c r="P67" s="124"/>
      <c r="Q67" s="124"/>
      <c r="R67" s="124"/>
      <c r="S67" s="124"/>
      <c r="T67" s="124"/>
      <c r="U67" s="124"/>
      <c r="V67" s="124"/>
      <c r="W67" s="124"/>
      <c r="X67" s="124"/>
      <c r="Y67" s="124"/>
      <c r="Z67" s="124"/>
      <c r="AA67" s="124"/>
      <c r="AB67" s="124"/>
      <c r="AC67" s="124"/>
    </row>
    <row r="68" spans="1:29">
      <c r="A68" s="124"/>
      <c r="D68" s="124"/>
      <c r="E68" s="124"/>
      <c r="F68" s="124"/>
      <c r="G68" s="124"/>
      <c r="H68" s="124"/>
      <c r="I68" s="270"/>
      <c r="J68" s="124"/>
      <c r="K68" s="124"/>
      <c r="L68" s="124"/>
      <c r="M68" s="124"/>
      <c r="N68" s="124"/>
      <c r="O68" s="124"/>
      <c r="P68" s="124"/>
      <c r="Q68" s="124"/>
      <c r="R68" s="124"/>
      <c r="S68" s="124"/>
      <c r="T68" s="124"/>
      <c r="U68" s="124"/>
      <c r="V68" s="124"/>
      <c r="W68" s="124"/>
      <c r="X68" s="124"/>
      <c r="Y68" s="124"/>
      <c r="Z68" s="124"/>
      <c r="AA68" s="124"/>
      <c r="AB68" s="124"/>
      <c r="AC68" s="124"/>
    </row>
    <row r="69" spans="1:29">
      <c r="A69" s="124"/>
      <c r="D69" s="124"/>
      <c r="E69" s="124"/>
      <c r="F69" s="124"/>
      <c r="G69" s="124"/>
      <c r="H69" s="124"/>
      <c r="I69" s="270"/>
      <c r="J69" s="124"/>
      <c r="K69" s="124"/>
      <c r="L69" s="124"/>
      <c r="M69" s="124"/>
      <c r="N69" s="124"/>
      <c r="O69" s="124"/>
      <c r="P69" s="124"/>
      <c r="Q69" s="124"/>
      <c r="R69" s="124"/>
      <c r="S69" s="124"/>
      <c r="T69" s="124"/>
      <c r="U69" s="124"/>
      <c r="V69" s="124"/>
      <c r="W69" s="124"/>
      <c r="X69" s="124"/>
      <c r="Y69" s="124"/>
      <c r="Z69" s="124"/>
      <c r="AA69" s="124"/>
      <c r="AB69" s="124"/>
      <c r="AC69" s="124"/>
    </row>
    <row r="70" spans="1:29">
      <c r="A70" s="124"/>
      <c r="D70" s="124"/>
      <c r="E70" s="124"/>
      <c r="F70" s="124"/>
      <c r="G70" s="124"/>
      <c r="H70" s="124"/>
      <c r="I70" s="270"/>
      <c r="J70" s="124"/>
      <c r="K70" s="124"/>
      <c r="L70" s="124"/>
      <c r="M70" s="124"/>
      <c r="N70" s="124"/>
      <c r="O70" s="124"/>
      <c r="P70" s="124"/>
      <c r="Q70" s="124"/>
      <c r="R70" s="124"/>
      <c r="S70" s="124"/>
      <c r="T70" s="124"/>
      <c r="U70" s="124"/>
      <c r="V70" s="124"/>
      <c r="W70" s="124"/>
      <c r="X70" s="124"/>
      <c r="Y70" s="124"/>
      <c r="Z70" s="124"/>
      <c r="AA70" s="124"/>
      <c r="AB70" s="124"/>
      <c r="AC70" s="124"/>
    </row>
    <row r="71" spans="1:29">
      <c r="A71" s="124"/>
      <c r="D71" s="124"/>
      <c r="E71" s="124"/>
      <c r="F71" s="124"/>
      <c r="G71" s="124"/>
      <c r="H71" s="124"/>
      <c r="I71" s="270"/>
      <c r="J71" s="124"/>
      <c r="K71" s="124"/>
      <c r="L71" s="124"/>
      <c r="M71" s="124"/>
      <c r="N71" s="124"/>
      <c r="O71" s="124"/>
      <c r="P71" s="124"/>
      <c r="Q71" s="124"/>
      <c r="R71" s="124"/>
      <c r="S71" s="124"/>
      <c r="T71" s="124"/>
      <c r="U71" s="124"/>
      <c r="V71" s="124"/>
      <c r="W71" s="124"/>
      <c r="X71" s="124"/>
      <c r="Y71" s="124"/>
      <c r="Z71" s="124"/>
      <c r="AA71" s="124"/>
      <c r="AB71" s="124"/>
      <c r="AC71" s="124"/>
    </row>
    <row r="72" spans="1:29">
      <c r="A72" s="124"/>
      <c r="D72" s="124"/>
      <c r="E72" s="124"/>
      <c r="F72" s="124"/>
      <c r="G72" s="124"/>
      <c r="H72" s="124"/>
      <c r="I72" s="270"/>
      <c r="J72" s="124"/>
      <c r="K72" s="124"/>
      <c r="L72" s="124"/>
      <c r="M72" s="124"/>
      <c r="N72" s="124"/>
      <c r="O72" s="124"/>
      <c r="P72" s="124"/>
      <c r="Q72" s="124"/>
      <c r="R72" s="124"/>
      <c r="S72" s="124"/>
      <c r="T72" s="124"/>
      <c r="U72" s="124"/>
      <c r="V72" s="124"/>
      <c r="W72" s="124"/>
      <c r="X72" s="124"/>
      <c r="Y72" s="124"/>
      <c r="Z72" s="124"/>
      <c r="AA72" s="124"/>
      <c r="AB72" s="124"/>
      <c r="AC72" s="124"/>
    </row>
    <row r="73" spans="1:29">
      <c r="A73" s="124"/>
      <c r="D73" s="124"/>
      <c r="E73" s="124"/>
      <c r="F73" s="124"/>
      <c r="G73" s="124"/>
      <c r="H73" s="124"/>
      <c r="I73" s="270"/>
      <c r="J73" s="124"/>
      <c r="K73" s="124"/>
      <c r="L73" s="124"/>
      <c r="M73" s="124"/>
      <c r="N73" s="124"/>
      <c r="O73" s="124"/>
      <c r="P73" s="124"/>
      <c r="Q73" s="124"/>
      <c r="R73" s="124"/>
      <c r="S73" s="124"/>
      <c r="T73" s="124"/>
      <c r="U73" s="124"/>
      <c r="V73" s="124"/>
      <c r="W73" s="124"/>
      <c r="X73" s="124"/>
      <c r="Y73" s="124"/>
      <c r="Z73" s="124"/>
      <c r="AA73" s="124"/>
      <c r="AB73" s="124"/>
      <c r="AC73" s="124"/>
    </row>
    <row r="74" spans="1:29">
      <c r="A74" s="124"/>
      <c r="D74" s="124"/>
      <c r="E74" s="124"/>
      <c r="F74" s="124"/>
      <c r="G74" s="124"/>
      <c r="H74" s="124"/>
      <c r="I74" s="270"/>
      <c r="J74" s="124"/>
      <c r="K74" s="124"/>
      <c r="L74" s="124"/>
      <c r="M74" s="124"/>
      <c r="N74" s="124"/>
      <c r="O74" s="124"/>
      <c r="P74" s="124"/>
      <c r="Q74" s="124"/>
      <c r="R74" s="124"/>
      <c r="S74" s="124"/>
      <c r="T74" s="124"/>
      <c r="U74" s="124"/>
      <c r="V74" s="124"/>
      <c r="W74" s="124"/>
      <c r="X74" s="124"/>
      <c r="Y74" s="124"/>
      <c r="Z74" s="124"/>
      <c r="AA74" s="124"/>
      <c r="AB74" s="124"/>
      <c r="AC74" s="124"/>
    </row>
    <row r="75" spans="1:29">
      <c r="A75" s="124"/>
      <c r="D75" s="124"/>
      <c r="H75" s="124"/>
      <c r="I75" s="270"/>
      <c r="J75" s="124"/>
      <c r="K75" s="124"/>
      <c r="L75" s="124"/>
      <c r="M75" s="124"/>
      <c r="N75" s="124"/>
      <c r="O75" s="124"/>
      <c r="P75" s="124"/>
      <c r="Q75" s="124"/>
      <c r="R75" s="124"/>
      <c r="S75" s="124"/>
      <c r="T75" s="124"/>
      <c r="U75" s="124"/>
      <c r="V75" s="124"/>
      <c r="W75" s="124"/>
      <c r="X75" s="124"/>
      <c r="Y75" s="124"/>
      <c r="Z75" s="124"/>
      <c r="AA75" s="124"/>
      <c r="AB75" s="124"/>
      <c r="AC75" s="124"/>
    </row>
    <row r="76" spans="1:29">
      <c r="A76" s="124"/>
      <c r="D76" s="124"/>
      <c r="H76" s="124"/>
      <c r="I76" s="270"/>
      <c r="J76" s="124"/>
      <c r="K76" s="124"/>
      <c r="L76" s="124"/>
      <c r="M76" s="124"/>
      <c r="N76" s="124"/>
      <c r="O76" s="124"/>
      <c r="P76" s="124"/>
      <c r="Q76" s="124"/>
      <c r="R76" s="124"/>
      <c r="S76" s="124"/>
      <c r="T76" s="124"/>
      <c r="U76" s="124"/>
      <c r="V76" s="124"/>
      <c r="W76" s="124"/>
      <c r="X76" s="124"/>
      <c r="Y76" s="124"/>
      <c r="Z76" s="124"/>
      <c r="AA76" s="124"/>
    </row>
    <row r="77" spans="1:29">
      <c r="A77" s="124"/>
      <c r="D77" s="124"/>
      <c r="H77" s="124"/>
      <c r="I77" s="270"/>
      <c r="J77" s="124"/>
      <c r="K77" s="124"/>
      <c r="L77" s="124"/>
      <c r="M77" s="124"/>
      <c r="R77" s="124"/>
      <c r="S77" s="124"/>
      <c r="T77" s="124"/>
      <c r="U77" s="124"/>
      <c r="V77" s="124"/>
      <c r="W77" s="124"/>
      <c r="X77" s="124"/>
      <c r="Y77" s="124"/>
      <c r="Z77" s="124"/>
      <c r="AA77" s="124"/>
    </row>
    <row r="78" spans="1:29">
      <c r="A78" s="124"/>
      <c r="H78" s="124"/>
      <c r="I78" s="270"/>
      <c r="J78" s="124"/>
      <c r="K78" s="124"/>
      <c r="L78" s="124"/>
      <c r="M78" s="124"/>
      <c r="R78" s="124"/>
      <c r="S78" s="124"/>
      <c r="T78" s="124"/>
      <c r="U78" s="124"/>
      <c r="V78" s="124"/>
      <c r="W78" s="124"/>
      <c r="X78" s="124"/>
      <c r="Y78" s="124"/>
      <c r="Z78" s="124"/>
      <c r="AA78" s="124"/>
    </row>
    <row r="79" spans="1:29">
      <c r="I79" s="270"/>
    </row>
    <row r="80" spans="1:29">
      <c r="I80" s="270"/>
    </row>
    <row r="81" spans="9:9">
      <c r="I81" s="270"/>
    </row>
    <row r="82" spans="9:9">
      <c r="I82" s="270"/>
    </row>
    <row r="83" spans="9:9">
      <c r="I83" s="270"/>
    </row>
    <row r="84" spans="9:9">
      <c r="I84" s="270"/>
    </row>
    <row r="85" spans="9:9">
      <c r="I85" s="270"/>
    </row>
    <row r="86" spans="9:9">
      <c r="I86" s="270"/>
    </row>
    <row r="87" spans="9:9">
      <c r="I87" s="270"/>
    </row>
    <row r="88" spans="9:9">
      <c r="I88" s="270"/>
    </row>
    <row r="89" spans="9:9">
      <c r="I89" s="270"/>
    </row>
    <row r="90" spans="9:9">
      <c r="I90" s="270"/>
    </row>
    <row r="91" spans="9:9">
      <c r="I91" s="270"/>
    </row>
    <row r="92" spans="9:9">
      <c r="I92" s="270"/>
    </row>
    <row r="93" spans="9:9">
      <c r="I93" s="270"/>
    </row>
    <row r="94" spans="9:9">
      <c r="I94" s="270"/>
    </row>
    <row r="95" spans="9:9">
      <c r="I95" s="270"/>
    </row>
    <row r="96" spans="9:9">
      <c r="I96" s="270"/>
    </row>
    <row r="97" spans="9:9">
      <c r="I97" s="270"/>
    </row>
    <row r="98" spans="9:9">
      <c r="I98" s="270"/>
    </row>
    <row r="99" spans="9:9">
      <c r="I99" s="270"/>
    </row>
    <row r="100" spans="9:9">
      <c r="I100" s="270"/>
    </row>
    <row r="101" spans="9:9">
      <c r="I101" s="270"/>
    </row>
    <row r="102" spans="9:9">
      <c r="I102" s="270"/>
    </row>
    <row r="103" spans="9:9">
      <c r="I103" s="270"/>
    </row>
    <row r="104" spans="9:9">
      <c r="I104" s="270"/>
    </row>
    <row r="105" spans="9:9">
      <c r="I105" s="270"/>
    </row>
    <row r="106" spans="9:9">
      <c r="I106" s="270"/>
    </row>
    <row r="107" spans="9:9">
      <c r="I107" s="270"/>
    </row>
    <row r="108" spans="9:9">
      <c r="I108" s="270"/>
    </row>
    <row r="109" spans="9:9">
      <c r="I109" s="270"/>
    </row>
    <row r="110" spans="9:9">
      <c r="I110" s="270"/>
    </row>
  </sheetData>
  <mergeCells count="9">
    <mergeCell ref="B61:C62"/>
    <mergeCell ref="E61:F62"/>
    <mergeCell ref="B2:F2"/>
    <mergeCell ref="N2:Q2"/>
    <mergeCell ref="B3:C3"/>
    <mergeCell ref="E3:F3"/>
    <mergeCell ref="H2:L2"/>
    <mergeCell ref="H3:I3"/>
    <mergeCell ref="K3:L3"/>
  </mergeCells>
  <conditionalFormatting sqref="I1:I4 I111:I1048576">
    <cfRule type="top10" dxfId="9" priority="11" rank="10"/>
  </conditionalFormatting>
  <conditionalFormatting sqref="L1:L1048576">
    <cfRule type="top10" dxfId="8" priority="10" rank="10"/>
  </conditionalFormatting>
  <conditionalFormatting sqref="F1:F4 F63:F1048576">
    <cfRule type="top10" dxfId="7" priority="9" rank="10"/>
  </conditionalFormatting>
  <conditionalFormatting sqref="C1:C4 C63:C1048576">
    <cfRule type="top10" dxfId="6" priority="8" rank="10"/>
  </conditionalFormatting>
  <conditionalFormatting sqref="B5:B60">
    <cfRule type="top10" dxfId="5" priority="6" rank="10"/>
  </conditionalFormatting>
  <conditionalFormatting sqref="E5:E60">
    <cfRule type="top10" dxfId="4" priority="5" rank="10"/>
  </conditionalFormatting>
  <conditionalFormatting sqref="I59:I110">
    <cfRule type="top10" dxfId="3" priority="4" rank="10"/>
  </conditionalFormatting>
  <conditionalFormatting sqref="I5:I58">
    <cfRule type="top10" dxfId="2" priority="3" rank="10"/>
  </conditionalFormatting>
  <conditionalFormatting sqref="F5:F60">
    <cfRule type="top10" dxfId="1" priority="2" rank="10"/>
  </conditionalFormatting>
  <conditionalFormatting sqref="C5:C60">
    <cfRule type="top10" dxfId="0" priority="1" rank="10"/>
  </conditionalFormatting>
  <hyperlinks>
    <hyperlink ref="B1" location="'Table of Contents'!A1" display="Table of Contents" xr:uid="{8165FC93-4544-4D70-A41F-182570F4C92A}"/>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0453-FBF3-407A-9223-9EF6524BCB07}">
  <dimension ref="B1:AE42"/>
  <sheetViews>
    <sheetView workbookViewId="0">
      <selection activeCell="B1" sqref="B1"/>
    </sheetView>
  </sheetViews>
  <sheetFormatPr defaultColWidth="9.1328125" defaultRowHeight="14.25"/>
  <cols>
    <col min="1" max="1" width="9.1328125" style="124"/>
    <col min="2" max="2" width="20.73046875" style="124" customWidth="1"/>
    <col min="3" max="11" width="15.53125" style="124" customWidth="1"/>
    <col min="12" max="12" width="9.1328125" style="124"/>
    <col min="13" max="13" width="19.19921875" style="124" customWidth="1"/>
    <col min="14" max="14" width="15.73046875" style="124" customWidth="1"/>
    <col min="15" max="15" width="13.59765625" style="124" customWidth="1"/>
    <col min="16" max="16" width="16.59765625" style="124" customWidth="1"/>
    <col min="17" max="16384" width="9.1328125" style="124"/>
  </cols>
  <sheetData>
    <row r="1" spans="2:31">
      <c r="B1" s="85" t="s">
        <v>122</v>
      </c>
      <c r="AA1" s="191"/>
      <c r="AB1" s="191"/>
      <c r="AC1" s="191"/>
      <c r="AD1" s="191"/>
      <c r="AE1" s="191"/>
    </row>
    <row r="2" spans="2:31">
      <c r="AA2" s="191"/>
      <c r="AB2" s="191"/>
      <c r="AC2" s="191"/>
      <c r="AD2" s="191"/>
      <c r="AE2" s="191"/>
    </row>
    <row r="3" spans="2:31" ht="14.35" customHeight="1">
      <c r="B3" s="479" t="s">
        <v>500</v>
      </c>
      <c r="C3" s="457"/>
      <c r="D3" s="457"/>
      <c r="E3" s="457"/>
      <c r="F3" s="457"/>
      <c r="H3" s="287"/>
      <c r="I3" s="287"/>
      <c r="AA3" s="191"/>
      <c r="AB3" s="191"/>
      <c r="AC3" s="191"/>
      <c r="AD3" s="191"/>
      <c r="AE3" s="191"/>
    </row>
    <row r="4" spans="2:31" ht="14.35" customHeight="1">
      <c r="B4" s="72" t="s">
        <v>75</v>
      </c>
      <c r="C4" s="72">
        <v>2018</v>
      </c>
      <c r="D4" s="72">
        <v>2019</v>
      </c>
      <c r="E4" s="72">
        <v>2020</v>
      </c>
      <c r="F4" s="72">
        <v>2021</v>
      </c>
      <c r="H4" s="287"/>
      <c r="I4" s="287"/>
      <c r="AA4" s="191"/>
      <c r="AB4" s="191"/>
      <c r="AC4" s="191"/>
      <c r="AD4" s="191"/>
      <c r="AE4" s="191"/>
    </row>
    <row r="5" spans="2:31" ht="14.35" customHeight="1">
      <c r="B5" s="14" t="s">
        <v>498</v>
      </c>
      <c r="C5" s="20">
        <v>119039</v>
      </c>
      <c r="D5" s="20">
        <v>149059</v>
      </c>
      <c r="E5" s="20">
        <v>154789</v>
      </c>
      <c r="F5" s="20">
        <v>158213</v>
      </c>
      <c r="H5" s="287"/>
      <c r="I5" s="287"/>
      <c r="J5" s="227"/>
      <c r="AA5" s="191"/>
      <c r="AB5" s="191"/>
      <c r="AC5" s="191"/>
      <c r="AD5" s="191"/>
      <c r="AE5" s="191"/>
    </row>
    <row r="6" spans="2:31" ht="14.35" customHeight="1">
      <c r="B6" s="14" t="s">
        <v>367</v>
      </c>
      <c r="C6" s="20">
        <v>64570</v>
      </c>
      <c r="D6" s="20">
        <v>35041</v>
      </c>
      <c r="E6" s="20">
        <v>37068</v>
      </c>
      <c r="F6" s="20">
        <v>33313</v>
      </c>
      <c r="H6" s="287"/>
      <c r="I6" s="287"/>
      <c r="J6" s="227"/>
      <c r="AA6" s="191"/>
      <c r="AB6" s="191"/>
      <c r="AC6" s="191"/>
      <c r="AD6" s="191"/>
      <c r="AE6" s="191"/>
    </row>
    <row r="7" spans="2:31" ht="14.35" customHeight="1">
      <c r="B7" s="16" t="s">
        <v>121</v>
      </c>
      <c r="C7" s="21">
        <v>183609</v>
      </c>
      <c r="D7" s="21">
        <v>184100</v>
      </c>
      <c r="E7" s="21">
        <v>191857</v>
      </c>
      <c r="F7" s="21">
        <f>SUM(F5:F6)</f>
        <v>191526</v>
      </c>
      <c r="H7" s="287"/>
      <c r="I7" s="287"/>
      <c r="J7" s="287"/>
      <c r="W7" s="191"/>
      <c r="X7" s="191"/>
      <c r="Y7" s="191"/>
      <c r="Z7" s="191"/>
      <c r="AA7" s="191"/>
    </row>
    <row r="8" spans="2:31" ht="14.35" customHeight="1">
      <c r="B8" s="296" t="s">
        <v>552</v>
      </c>
      <c r="H8" s="287"/>
      <c r="I8" s="287"/>
      <c r="J8" s="287"/>
      <c r="W8" s="191"/>
      <c r="X8" s="191"/>
      <c r="Y8" s="191"/>
      <c r="Z8" s="191"/>
      <c r="AA8" s="191"/>
    </row>
    <row r="9" spans="2:31" ht="14.35" customHeight="1">
      <c r="G9" s="287"/>
      <c r="H9" s="287"/>
      <c r="I9" s="287"/>
      <c r="J9" s="287"/>
      <c r="W9" s="191"/>
      <c r="X9" s="191"/>
      <c r="Y9" s="191"/>
      <c r="Z9" s="191"/>
      <c r="AA9" s="191"/>
    </row>
    <row r="10" spans="2:31" ht="14.35" customHeight="1">
      <c r="G10" s="287"/>
      <c r="H10" s="287"/>
      <c r="I10" s="287"/>
      <c r="J10" s="230"/>
      <c r="K10" s="232"/>
      <c r="W10" s="191"/>
      <c r="X10" s="191"/>
      <c r="Y10" s="191"/>
      <c r="Z10" s="191"/>
      <c r="AA10" s="191"/>
    </row>
    <row r="11" spans="2:31" ht="14.35" customHeight="1">
      <c r="I11" s="227"/>
      <c r="J11" s="227"/>
      <c r="W11" s="191"/>
      <c r="X11" s="6"/>
      <c r="Y11" s="6"/>
      <c r="Z11" s="6"/>
      <c r="AA11" s="6"/>
    </row>
    <row r="12" spans="2:31" ht="14.35" customHeight="1">
      <c r="G12" s="240"/>
      <c r="H12" s="240"/>
      <c r="I12" s="240"/>
      <c r="J12" s="240"/>
      <c r="W12" s="191"/>
      <c r="X12" s="6"/>
      <c r="Y12" s="6"/>
      <c r="Z12" s="6"/>
      <c r="AA12" s="6"/>
    </row>
    <row r="13" spans="2:31" ht="14.35" customHeight="1">
      <c r="B13" s="480" t="s">
        <v>499</v>
      </c>
      <c r="C13" s="480"/>
      <c r="D13" s="480"/>
      <c r="E13" s="480"/>
      <c r="G13" s="480" t="s">
        <v>419</v>
      </c>
      <c r="H13" s="480"/>
      <c r="I13" s="480"/>
      <c r="J13" s="480"/>
      <c r="L13" s="230"/>
      <c r="M13" s="230"/>
    </row>
    <row r="14" spans="2:31" ht="14.35" customHeight="1">
      <c r="B14" s="480"/>
      <c r="C14" s="480"/>
      <c r="D14" s="480"/>
      <c r="E14" s="480"/>
      <c r="G14" s="457"/>
      <c r="H14" s="457"/>
      <c r="I14" s="457"/>
      <c r="J14" s="457"/>
      <c r="L14" s="230"/>
      <c r="M14" s="230"/>
    </row>
    <row r="15" spans="2:31" ht="14.35" customHeight="1">
      <c r="B15" s="369"/>
      <c r="C15" s="369" t="s">
        <v>368</v>
      </c>
      <c r="D15" s="369" t="s">
        <v>369</v>
      </c>
      <c r="E15" s="372" t="s">
        <v>420</v>
      </c>
      <c r="G15" s="72" t="s">
        <v>124</v>
      </c>
      <c r="H15" s="72" t="s">
        <v>216</v>
      </c>
      <c r="I15" s="72" t="s">
        <v>221</v>
      </c>
      <c r="J15" s="271" t="s">
        <v>121</v>
      </c>
    </row>
    <row r="16" spans="2:31" ht="14.35" customHeight="1">
      <c r="B16" s="370" t="s">
        <v>371</v>
      </c>
      <c r="C16" s="371">
        <v>118978</v>
      </c>
      <c r="D16" s="371">
        <v>108260</v>
      </c>
      <c r="E16" s="371">
        <v>99029</v>
      </c>
      <c r="G16" s="14" t="s">
        <v>370</v>
      </c>
      <c r="H16" s="101">
        <v>32615</v>
      </c>
      <c r="I16" s="101">
        <v>36616</v>
      </c>
      <c r="J16" s="22">
        <f>SUM(H16:I16)</f>
        <v>69231</v>
      </c>
    </row>
    <row r="17" spans="2:11" ht="14.35" customHeight="1">
      <c r="B17" s="23" t="s">
        <v>526</v>
      </c>
      <c r="C17" s="20">
        <v>14740</v>
      </c>
      <c r="D17" s="20">
        <v>22031</v>
      </c>
      <c r="E17" s="20">
        <v>46494</v>
      </c>
      <c r="G17" s="14" t="s">
        <v>372</v>
      </c>
      <c r="H17" s="101">
        <v>35384</v>
      </c>
      <c r="I17" s="101">
        <v>35458</v>
      </c>
      <c r="J17" s="22">
        <f>SUM(H17:I17)</f>
        <v>70842</v>
      </c>
    </row>
    <row r="18" spans="2:11" ht="14.35" customHeight="1">
      <c r="B18" s="23" t="s">
        <v>374</v>
      </c>
      <c r="C18" s="20">
        <v>15341</v>
      </c>
      <c r="D18" s="20">
        <v>24498</v>
      </c>
      <c r="E18" s="20">
        <v>12690</v>
      </c>
      <c r="G18" s="14" t="s">
        <v>373</v>
      </c>
      <c r="H18" s="101">
        <v>27701</v>
      </c>
      <c r="I18" s="101">
        <v>10333</v>
      </c>
      <c r="J18" s="22">
        <f>SUM(H18:I18)</f>
        <v>38034</v>
      </c>
    </row>
    <row r="19" spans="2:11" ht="14.35" customHeight="1">
      <c r="B19" s="23" t="s">
        <v>376</v>
      </c>
      <c r="C19" s="20">
        <v>22194</v>
      </c>
      <c r="D19" s="20">
        <v>20267</v>
      </c>
      <c r="E19" s="20">
        <v>17081</v>
      </c>
      <c r="F19" s="232"/>
      <c r="G19" s="14" t="s">
        <v>375</v>
      </c>
      <c r="H19" s="101">
        <v>23407</v>
      </c>
      <c r="I19" s="101">
        <v>13661</v>
      </c>
      <c r="J19" s="22">
        <f>SUM(H19:I19)</f>
        <v>37068</v>
      </c>
    </row>
    <row r="20" spans="2:11" ht="14.35" customHeight="1">
      <c r="B20" s="296" t="s">
        <v>552</v>
      </c>
      <c r="C20" s="111"/>
      <c r="G20" s="24">
        <v>2021</v>
      </c>
      <c r="H20" s="101">
        <v>22464</v>
      </c>
      <c r="I20" s="101">
        <v>10849</v>
      </c>
      <c r="J20" s="22">
        <f>SUM(H20:I20)</f>
        <v>33313</v>
      </c>
    </row>
    <row r="21" spans="2:11" ht="14.35" customHeight="1">
      <c r="B21" s="483"/>
      <c r="C21" s="483"/>
      <c r="D21" s="483"/>
      <c r="E21" s="483"/>
      <c r="G21" s="296" t="s">
        <v>552</v>
      </c>
    </row>
    <row r="22" spans="2:11" ht="14.35" customHeight="1">
      <c r="B22" s="481" t="s">
        <v>527</v>
      </c>
      <c r="C22" s="481"/>
      <c r="D22" s="481"/>
      <c r="E22" s="359"/>
    </row>
    <row r="23" spans="2:11" s="287" customFormat="1" ht="14.35" customHeight="1">
      <c r="B23" s="482"/>
      <c r="C23" s="482"/>
      <c r="D23" s="482"/>
      <c r="E23" s="232"/>
      <c r="G23" s="478" t="s">
        <v>560</v>
      </c>
      <c r="H23" s="478"/>
      <c r="I23" s="124"/>
      <c r="J23" s="480" t="s">
        <v>561</v>
      </c>
      <c r="K23" s="480"/>
    </row>
    <row r="24" spans="2:11" ht="14.35" customHeight="1">
      <c r="B24" s="23" t="s">
        <v>379</v>
      </c>
      <c r="C24" s="101">
        <v>3942</v>
      </c>
      <c r="D24" s="15">
        <f>C24/(SUM(C24:C26))</f>
        <v>6.6605839416058396E-2</v>
      </c>
      <c r="E24" s="287"/>
      <c r="G24" s="478"/>
      <c r="H24" s="478"/>
      <c r="J24" s="457"/>
      <c r="K24" s="457"/>
    </row>
    <row r="25" spans="2:11" ht="14.35" customHeight="1">
      <c r="B25" s="23" t="s">
        <v>380</v>
      </c>
      <c r="C25" s="101">
        <v>5647</v>
      </c>
      <c r="D25" s="15">
        <f>C25/(SUM(C24:C26))</f>
        <v>9.5414301162476345E-2</v>
      </c>
      <c r="G25" s="72" t="s">
        <v>377</v>
      </c>
      <c r="H25" s="72" t="s">
        <v>378</v>
      </c>
      <c r="J25" s="397" t="s">
        <v>129</v>
      </c>
      <c r="K25" s="72" t="s">
        <v>378</v>
      </c>
    </row>
    <row r="26" spans="2:11" ht="14.35" customHeight="1">
      <c r="B26" s="23" t="s">
        <v>381</v>
      </c>
      <c r="C26" s="101">
        <v>49595</v>
      </c>
      <c r="D26" s="15">
        <f>C26/(SUM(C24:C26))</f>
        <v>0.83797985942146525</v>
      </c>
      <c r="G26" s="14" t="s">
        <v>416</v>
      </c>
      <c r="H26" s="101">
        <v>1863</v>
      </c>
      <c r="J26" s="292" t="s">
        <v>491</v>
      </c>
      <c r="K26" s="101">
        <v>2487</v>
      </c>
    </row>
    <row r="27" spans="2:11" ht="14.35" customHeight="1">
      <c r="B27" s="296" t="s">
        <v>552</v>
      </c>
      <c r="E27" s="287"/>
      <c r="G27" s="14" t="s">
        <v>61</v>
      </c>
      <c r="H27" s="101">
        <v>11674</v>
      </c>
      <c r="J27" s="292" t="s">
        <v>56</v>
      </c>
      <c r="K27" s="101">
        <v>2284</v>
      </c>
    </row>
    <row r="28" spans="2:11" ht="14.35" customHeight="1">
      <c r="B28" s="296" t="s">
        <v>528</v>
      </c>
      <c r="C28" s="287"/>
      <c r="D28" s="287"/>
      <c r="E28" s="232"/>
      <c r="G28" s="14" t="s">
        <v>62</v>
      </c>
      <c r="H28" s="101">
        <v>11727</v>
      </c>
      <c r="J28" s="292" t="s">
        <v>57</v>
      </c>
      <c r="K28" s="101">
        <v>6830</v>
      </c>
    </row>
    <row r="29" spans="2:11" ht="14.35" customHeight="1">
      <c r="B29" s="197"/>
      <c r="C29" s="232"/>
      <c r="D29" s="111"/>
      <c r="E29" s="287"/>
      <c r="G29" s="14" t="s">
        <v>63</v>
      </c>
      <c r="H29" s="101">
        <v>7631</v>
      </c>
      <c r="J29" s="292" t="s">
        <v>58</v>
      </c>
      <c r="K29" s="101">
        <v>5005</v>
      </c>
    </row>
    <row r="30" spans="2:11" ht="14.35" customHeight="1">
      <c r="D30" s="157"/>
      <c r="G30" s="14" t="s">
        <v>417</v>
      </c>
      <c r="H30" s="101">
        <v>418</v>
      </c>
      <c r="J30" s="292" t="s">
        <v>59</v>
      </c>
      <c r="K30" s="101">
        <v>3331</v>
      </c>
    </row>
    <row r="31" spans="2:11" ht="14.35" customHeight="1">
      <c r="B31" s="2"/>
      <c r="C31" s="4"/>
      <c r="D31" s="157"/>
      <c r="E31" s="1"/>
      <c r="G31" s="16" t="s">
        <v>121</v>
      </c>
      <c r="H31" s="21">
        <f>SUM(H26:H30)</f>
        <v>33313</v>
      </c>
      <c r="J31" s="292" t="s">
        <v>60</v>
      </c>
      <c r="K31" s="101">
        <v>4362</v>
      </c>
    </row>
    <row r="32" spans="2:11" ht="14.35" customHeight="1">
      <c r="B32" s="125"/>
      <c r="C32" s="1"/>
      <c r="D32" s="157"/>
      <c r="E32" s="1"/>
      <c r="G32" s="504" t="s">
        <v>552</v>
      </c>
      <c r="H32" s="504"/>
      <c r="J32" s="292" t="s">
        <v>483</v>
      </c>
      <c r="K32" s="101">
        <v>3217</v>
      </c>
    </row>
    <row r="33" spans="2:11" ht="14.35" customHeight="1">
      <c r="B33" s="125"/>
      <c r="C33" s="1"/>
      <c r="D33" s="157"/>
      <c r="E33" s="1"/>
      <c r="G33" s="415"/>
      <c r="H33" s="415"/>
      <c r="J33" s="292" t="s">
        <v>242</v>
      </c>
      <c r="K33" s="101">
        <v>5797</v>
      </c>
    </row>
    <row r="34" spans="2:11" ht="14.35" customHeight="1">
      <c r="B34" s="157"/>
      <c r="C34" s="123"/>
      <c r="D34" s="168"/>
      <c r="E34" s="1"/>
      <c r="F34" s="287"/>
      <c r="J34" s="398" t="s">
        <v>121</v>
      </c>
      <c r="K34" s="21">
        <f>SUM(K26:K33)</f>
        <v>33313</v>
      </c>
    </row>
    <row r="35" spans="2:11">
      <c r="B35" s="157"/>
      <c r="C35" s="123"/>
      <c r="D35" s="168"/>
      <c r="E35" s="123"/>
      <c r="F35" s="287"/>
      <c r="J35" s="296" t="s">
        <v>552</v>
      </c>
    </row>
    <row r="36" spans="2:11">
      <c r="B36" s="157"/>
      <c r="C36" s="123"/>
      <c r="D36" s="123"/>
      <c r="E36" s="123"/>
      <c r="F36" s="287"/>
    </row>
    <row r="37" spans="2:11" ht="16.899999999999999" customHeight="1">
      <c r="B37" s="160"/>
      <c r="C37" s="111"/>
      <c r="D37" s="111"/>
      <c r="E37" s="111"/>
    </row>
    <row r="38" spans="2:11">
      <c r="E38" s="111"/>
    </row>
    <row r="39" spans="2:11">
      <c r="E39" s="287"/>
    </row>
    <row r="40" spans="2:11">
      <c r="E40" s="287"/>
      <c r="F40" s="287"/>
    </row>
    <row r="41" spans="2:11">
      <c r="E41" s="287"/>
      <c r="F41" s="287"/>
    </row>
    <row r="42" spans="2:11">
      <c r="E42" s="287"/>
      <c r="F42" s="287"/>
    </row>
  </sheetData>
  <mergeCells count="8">
    <mergeCell ref="G32:H33"/>
    <mergeCell ref="G23:H24"/>
    <mergeCell ref="B3:F3"/>
    <mergeCell ref="B13:E14"/>
    <mergeCell ref="B22:D23"/>
    <mergeCell ref="G13:J14"/>
    <mergeCell ref="J23:K24"/>
    <mergeCell ref="B21:E21"/>
  </mergeCells>
  <hyperlinks>
    <hyperlink ref="B1" location="'Table of Contents'!A1" display="Table of Contents" xr:uid="{9678B236-B9D7-4618-8B8A-A6A70B8ABDB1}"/>
  </hyperlinks>
  <pageMargins left="0.7" right="0.7" top="0.75" bottom="0.75" header="0.3" footer="0.3"/>
  <pageSetup orientation="portrait" r:id="rId1"/>
  <ignoredErrors>
    <ignoredError sqref="G16:G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3377-C794-4605-8F46-48482FFC3C1E}">
  <dimension ref="B1:AE50"/>
  <sheetViews>
    <sheetView workbookViewId="0">
      <selection activeCell="B1" sqref="B1"/>
    </sheetView>
  </sheetViews>
  <sheetFormatPr defaultColWidth="9" defaultRowHeight="15.4"/>
  <cols>
    <col min="1" max="1" width="9" style="6"/>
    <col min="2" max="2" width="12.86328125" style="6" customWidth="1"/>
    <col min="3" max="3" width="17" customWidth="1"/>
    <col min="4" max="4" width="17.265625" customWidth="1"/>
    <col min="5" max="5" width="16" style="6" customWidth="1"/>
    <col min="6" max="6" width="16.1328125" style="6" customWidth="1"/>
    <col min="7" max="7" width="9" style="6"/>
    <col min="8" max="10" width="9" style="6" customWidth="1"/>
    <col min="11" max="11" width="21.86328125" style="6" customWidth="1"/>
    <col min="12" max="12" width="8" style="6" customWidth="1"/>
    <col min="13" max="25" width="9" style="6" customWidth="1"/>
    <col min="26" max="26" width="9" style="6"/>
    <col min="27" max="27" width="49.59765625" style="6" customWidth="1"/>
    <col min="28" max="16384" width="9" style="6"/>
  </cols>
  <sheetData>
    <row r="1" spans="2:31">
      <c r="B1" s="179" t="s">
        <v>122</v>
      </c>
      <c r="C1" s="196"/>
      <c r="D1" s="196"/>
      <c r="K1" s="5"/>
      <c r="AA1" s="191" t="str">
        <f>IFERROR(IF(#REF!="","",#REF!),"")</f>
        <v/>
      </c>
      <c r="AB1" s="240"/>
      <c r="AC1" s="240"/>
      <c r="AD1" s="240"/>
      <c r="AE1" s="240"/>
    </row>
    <row r="2" spans="2:31" ht="18.75" customHeight="1">
      <c r="B2" s="414" t="s">
        <v>116</v>
      </c>
      <c r="C2" s="414"/>
      <c r="D2" s="414"/>
      <c r="E2" s="414"/>
      <c r="F2" s="414"/>
      <c r="K2" s="7"/>
      <c r="L2" s="8"/>
      <c r="AA2" s="240" t="str">
        <f>IFERROR(IF(#REF!="","",#REF!),"")</f>
        <v/>
      </c>
      <c r="AB2" s="191"/>
      <c r="AC2" s="201"/>
      <c r="AD2" s="191"/>
      <c r="AE2" s="201"/>
    </row>
    <row r="3" spans="2:31" ht="28.5">
      <c r="B3" s="176" t="s">
        <v>0</v>
      </c>
      <c r="C3" s="200" t="s">
        <v>175</v>
      </c>
      <c r="D3" s="200" t="s">
        <v>118</v>
      </c>
      <c r="E3" s="200" t="s">
        <v>119</v>
      </c>
      <c r="F3" s="200" t="s">
        <v>120</v>
      </c>
      <c r="K3" s="7"/>
      <c r="L3" s="8"/>
      <c r="AA3" s="240" t="str">
        <f>IFERROR(IF(#REF!="","",#REF!),"")</f>
        <v/>
      </c>
      <c r="AB3" s="240"/>
      <c r="AC3" s="201"/>
      <c r="AD3" s="240"/>
      <c r="AE3" s="201"/>
    </row>
    <row r="4" spans="2:31">
      <c r="B4" s="188" t="s">
        <v>1</v>
      </c>
      <c r="C4" s="318">
        <v>226</v>
      </c>
      <c r="D4" s="318">
        <v>9273</v>
      </c>
      <c r="E4" s="318">
        <v>18452.86</v>
      </c>
      <c r="F4" s="177">
        <f>(C4+D4)/E4</f>
        <v>0.51477115200570533</v>
      </c>
      <c r="K4" s="7"/>
      <c r="L4" s="8"/>
      <c r="AA4" s="240" t="str">
        <f>IFERROR(IF(#REF!="","",#REF!),"")</f>
        <v/>
      </c>
      <c r="AB4" s="191"/>
      <c r="AC4" s="201"/>
      <c r="AD4" s="191"/>
      <c r="AE4" s="201"/>
    </row>
    <row r="5" spans="2:31">
      <c r="B5" s="188" t="s">
        <v>2</v>
      </c>
      <c r="C5" s="318">
        <v>345</v>
      </c>
      <c r="D5" s="318">
        <v>6020</v>
      </c>
      <c r="E5" s="318">
        <v>16444.189999999999</v>
      </c>
      <c r="F5" s="177">
        <f t="shared" ref="F5:F42" si="0">(C5+D5)/E5</f>
        <v>0.38706679988494419</v>
      </c>
      <c r="K5" s="7"/>
      <c r="L5" s="8"/>
      <c r="AA5" s="240" t="str">
        <f>IFERROR(IF(#REF!="","",#REF!),"")</f>
        <v/>
      </c>
      <c r="AB5" s="191"/>
      <c r="AC5" s="201"/>
      <c r="AD5" s="191"/>
      <c r="AE5" s="191"/>
    </row>
    <row r="6" spans="2:31">
      <c r="B6" s="188" t="s">
        <v>3</v>
      </c>
      <c r="C6" s="318">
        <v>2981</v>
      </c>
      <c r="D6" s="318">
        <v>54445</v>
      </c>
      <c r="E6" s="318">
        <v>171701.01</v>
      </c>
      <c r="F6" s="177">
        <f t="shared" si="0"/>
        <v>0.33445347817115345</v>
      </c>
      <c r="K6" s="7"/>
      <c r="L6" s="8"/>
      <c r="AA6" s="240" t="str">
        <f>IFERROR(IF(#REF!="","",#REF!),"")</f>
        <v/>
      </c>
      <c r="AB6" s="191"/>
      <c r="AC6" s="201"/>
      <c r="AD6" s="191"/>
      <c r="AE6" s="191"/>
    </row>
    <row r="7" spans="2:31">
      <c r="B7" s="188" t="s">
        <v>4</v>
      </c>
      <c r="C7" s="318">
        <v>1972</v>
      </c>
      <c r="D7" s="318">
        <v>22217</v>
      </c>
      <c r="E7" s="318">
        <v>61380.78</v>
      </c>
      <c r="F7" s="177">
        <f t="shared" si="0"/>
        <v>0.39408101363325787</v>
      </c>
      <c r="K7" s="7"/>
      <c r="L7" s="8"/>
      <c r="AA7" s="240" t="str">
        <f>IFERROR(IF(#REF!="","",#REF!),"")</f>
        <v/>
      </c>
      <c r="AB7" s="191"/>
      <c r="AC7" s="201"/>
      <c r="AD7" s="191"/>
      <c r="AE7" s="191"/>
    </row>
    <row r="8" spans="2:31">
      <c r="B8" s="188" t="s">
        <v>5</v>
      </c>
      <c r="C8" s="318">
        <v>2260</v>
      </c>
      <c r="D8" s="318">
        <v>18656</v>
      </c>
      <c r="E8" s="318">
        <v>52937.37</v>
      </c>
      <c r="F8" s="177">
        <f t="shared" si="0"/>
        <v>0.39510840829455635</v>
      </c>
      <c r="K8" s="7"/>
      <c r="L8" s="8"/>
      <c r="AA8" s="240" t="str">
        <f>IFERROR(IF(#REF!="","",#REF!),"")</f>
        <v/>
      </c>
      <c r="AB8" s="191"/>
      <c r="AC8" s="201"/>
      <c r="AD8" s="240"/>
      <c r="AE8" s="201"/>
    </row>
    <row r="9" spans="2:31">
      <c r="B9" s="188" t="s">
        <v>6</v>
      </c>
      <c r="C9" s="318">
        <v>12719</v>
      </c>
      <c r="D9" s="318">
        <v>110393</v>
      </c>
      <c r="E9" s="318">
        <v>410232.12</v>
      </c>
      <c r="F9" s="177">
        <f t="shared" si="0"/>
        <v>0.30010326836426165</v>
      </c>
      <c r="K9" s="7"/>
      <c r="L9" s="8"/>
      <c r="AA9" s="240" t="str">
        <f>IFERROR(IF(#REF!="","",#REF!),"")</f>
        <v/>
      </c>
      <c r="AB9" s="191"/>
      <c r="AC9" s="201"/>
      <c r="AD9" s="240"/>
      <c r="AE9" s="201"/>
    </row>
    <row r="10" spans="2:31">
      <c r="B10" s="188" t="s">
        <v>7</v>
      </c>
      <c r="C10" s="318">
        <v>74</v>
      </c>
      <c r="D10" s="318">
        <v>931</v>
      </c>
      <c r="E10" s="318">
        <v>2832.08</v>
      </c>
      <c r="F10" s="177">
        <f t="shared" si="0"/>
        <v>0.35486285698144121</v>
      </c>
      <c r="K10" s="7"/>
      <c r="L10" s="8"/>
      <c r="AA10" s="240" t="str">
        <f>IFERROR(IF(#REF!="","",#REF!),"")</f>
        <v/>
      </c>
      <c r="AB10" s="191"/>
      <c r="AC10" s="201"/>
      <c r="AD10" s="191"/>
      <c r="AE10" s="191"/>
    </row>
    <row r="11" spans="2:31">
      <c r="B11" s="188" t="s">
        <v>8</v>
      </c>
      <c r="C11" s="318">
        <v>2143</v>
      </c>
      <c r="D11" s="318">
        <v>31762</v>
      </c>
      <c r="E11" s="318">
        <v>86522.10000000002</v>
      </c>
      <c r="F11" s="177">
        <f t="shared" si="0"/>
        <v>0.39186519975821199</v>
      </c>
      <c r="K11" s="7"/>
      <c r="L11" s="8"/>
      <c r="AA11" s="240" t="str">
        <f>IFERROR(IF(#REF!="","",#REF!),"")</f>
        <v/>
      </c>
      <c r="AB11" s="191"/>
      <c r="AC11" s="201"/>
      <c r="AD11" s="240"/>
    </row>
    <row r="12" spans="2:31">
      <c r="B12" s="188" t="s">
        <v>9</v>
      </c>
      <c r="C12" s="318">
        <v>745</v>
      </c>
      <c r="D12" s="318">
        <v>12324</v>
      </c>
      <c r="E12" s="318">
        <v>35576.67</v>
      </c>
      <c r="F12" s="177">
        <f t="shared" si="0"/>
        <v>0.36734747799611378</v>
      </c>
      <c r="K12" s="7"/>
      <c r="L12" s="8"/>
      <c r="AA12" s="244" t="str">
        <f>IFERROR(IF(#REF!="","",#REF!),"")</f>
        <v/>
      </c>
    </row>
    <row r="13" spans="2:31">
      <c r="B13" s="188" t="s">
        <v>10</v>
      </c>
      <c r="C13" s="318">
        <v>156</v>
      </c>
      <c r="D13" s="318">
        <v>2290</v>
      </c>
      <c r="E13" s="318">
        <v>5553.08</v>
      </c>
      <c r="F13" s="177">
        <f t="shared" si="0"/>
        <v>0.44047627622868751</v>
      </c>
      <c r="K13" s="7"/>
      <c r="L13" s="8"/>
      <c r="AA13" s="240" t="str">
        <f>IFERROR(IF(#REF!="","",#REF!),"")</f>
        <v/>
      </c>
    </row>
    <row r="14" spans="2:31">
      <c r="B14" s="188" t="s">
        <v>11</v>
      </c>
      <c r="C14" s="318">
        <v>1009</v>
      </c>
      <c r="D14" s="318">
        <v>33231</v>
      </c>
      <c r="E14" s="318">
        <v>86815.55</v>
      </c>
      <c r="F14" s="177">
        <f t="shared" si="0"/>
        <v>0.39439939043178324</v>
      </c>
      <c r="K14" s="7"/>
      <c r="L14" s="8"/>
      <c r="AA14" s="240" t="str">
        <f>IFERROR(IF(#REF!="","",#REF!),"")</f>
        <v/>
      </c>
    </row>
    <row r="15" spans="2:31">
      <c r="B15" s="188" t="s">
        <v>12</v>
      </c>
      <c r="C15" s="318">
        <v>54</v>
      </c>
      <c r="D15" s="318">
        <v>547</v>
      </c>
      <c r="E15" s="318">
        <v>1521.99</v>
      </c>
      <c r="F15" s="177">
        <f t="shared" si="0"/>
        <v>0.39487775872377612</v>
      </c>
      <c r="K15" s="7"/>
      <c r="L15" s="8"/>
      <c r="AA15" s="240" t="str">
        <f>IFERROR(IF(#REF!="","",#REF!),"")</f>
        <v/>
      </c>
    </row>
    <row r="16" spans="2:31">
      <c r="B16" s="188" t="s">
        <v>13</v>
      </c>
      <c r="C16" s="318">
        <v>1296</v>
      </c>
      <c r="D16" s="318">
        <v>35062</v>
      </c>
      <c r="E16" s="318">
        <v>85218.219999999987</v>
      </c>
      <c r="F16" s="177">
        <f t="shared" si="0"/>
        <v>0.42664585108677472</v>
      </c>
      <c r="K16" s="7"/>
      <c r="L16" s="8"/>
      <c r="AA16" s="240" t="str">
        <f>IFERROR(IF(#REF!="","",#REF!),"")</f>
        <v/>
      </c>
    </row>
    <row r="17" spans="2:27">
      <c r="B17" s="188" t="s">
        <v>14</v>
      </c>
      <c r="C17" s="318">
        <v>1553</v>
      </c>
      <c r="D17" s="318">
        <v>22955</v>
      </c>
      <c r="E17" s="318">
        <v>58038.210000000006</v>
      </c>
      <c r="F17" s="177">
        <f t="shared" si="0"/>
        <v>0.4222735332464595</v>
      </c>
      <c r="K17" s="7"/>
      <c r="L17" s="8"/>
      <c r="AA17" s="240" t="str">
        <f>IFERROR(IF(#REF!="","",#REF!),"")</f>
        <v/>
      </c>
    </row>
    <row r="18" spans="2:27">
      <c r="B18" s="188" t="s">
        <v>15</v>
      </c>
      <c r="C18" s="318">
        <v>2382</v>
      </c>
      <c r="D18" s="318">
        <v>13521</v>
      </c>
      <c r="E18" s="318">
        <v>60535.820000000007</v>
      </c>
      <c r="F18" s="177">
        <f t="shared" si="0"/>
        <v>0.26270396601549295</v>
      </c>
      <c r="K18" s="7"/>
      <c r="L18" s="8"/>
      <c r="AA18" s="240" t="str">
        <f>IFERROR(IF(#REF!="","",#REF!),"")</f>
        <v/>
      </c>
    </row>
    <row r="19" spans="2:27">
      <c r="B19" s="188" t="s">
        <v>16</v>
      </c>
      <c r="C19" s="318">
        <v>1463</v>
      </c>
      <c r="D19" s="318">
        <v>6718</v>
      </c>
      <c r="E19" s="318">
        <v>19574.39</v>
      </c>
      <c r="F19" s="177">
        <f t="shared" si="0"/>
        <v>0.41794405853771177</v>
      </c>
      <c r="K19" s="7"/>
      <c r="L19" s="8"/>
      <c r="AA19" s="240" t="str">
        <f>IFERROR(IF(#REF!="","",#REF!),"")</f>
        <v/>
      </c>
    </row>
    <row r="20" spans="2:27">
      <c r="B20" s="188" t="s">
        <v>17</v>
      </c>
      <c r="C20" s="318">
        <v>73171</v>
      </c>
      <c r="D20" s="318">
        <v>363754</v>
      </c>
      <c r="E20" s="318">
        <v>1978338.4300000004</v>
      </c>
      <c r="F20" s="177">
        <f t="shared" si="0"/>
        <v>0.22085452790804852</v>
      </c>
      <c r="K20" s="7"/>
      <c r="L20" s="8"/>
      <c r="AA20" s="240" t="str">
        <f>IFERROR(IF(#REF!="","",#REF!),"")</f>
        <v/>
      </c>
    </row>
    <row r="21" spans="2:27">
      <c r="B21" s="188" t="s">
        <v>18</v>
      </c>
      <c r="C21" s="318">
        <v>6186</v>
      </c>
      <c r="D21" s="318">
        <v>46619</v>
      </c>
      <c r="E21" s="318">
        <v>209331.09000000003</v>
      </c>
      <c r="F21" s="177">
        <f t="shared" si="0"/>
        <v>0.25225588802886373</v>
      </c>
      <c r="K21" s="7"/>
      <c r="L21" s="8"/>
      <c r="AA21" s="240" t="str">
        <f>IFERROR(IF(#REF!="","",#REF!),"")</f>
        <v/>
      </c>
    </row>
    <row r="22" spans="2:27">
      <c r="B22" s="188" t="s">
        <v>19</v>
      </c>
      <c r="C22" s="318">
        <v>1014</v>
      </c>
      <c r="D22" s="318">
        <v>8869</v>
      </c>
      <c r="E22" s="318">
        <v>38705.939999999995</v>
      </c>
      <c r="F22" s="177">
        <f t="shared" si="0"/>
        <v>0.25533548597450423</v>
      </c>
      <c r="K22" s="7"/>
      <c r="L22" s="8"/>
      <c r="AA22" s="240" t="str">
        <f>IFERROR(IF(#REF!="","",#REF!),"")</f>
        <v/>
      </c>
    </row>
    <row r="23" spans="2:27">
      <c r="B23" s="188" t="s">
        <v>20</v>
      </c>
      <c r="C23" s="318">
        <v>840</v>
      </c>
      <c r="D23" s="318">
        <v>5685</v>
      </c>
      <c r="E23" s="318">
        <v>16506.550000000003</v>
      </c>
      <c r="F23" s="177">
        <f t="shared" si="0"/>
        <v>0.39529762427642351</v>
      </c>
      <c r="K23" s="7"/>
      <c r="L23" s="8"/>
      <c r="AA23" s="240" t="str">
        <f>IFERROR(IF(#REF!="","",#REF!),"")</f>
        <v/>
      </c>
    </row>
    <row r="24" spans="2:27">
      <c r="B24" s="188" t="s">
        <v>21</v>
      </c>
      <c r="C24" s="318">
        <v>1295</v>
      </c>
      <c r="D24" s="318">
        <v>24082</v>
      </c>
      <c r="E24" s="318">
        <v>62221.87000000001</v>
      </c>
      <c r="F24" s="177">
        <f t="shared" si="0"/>
        <v>0.4078469515622079</v>
      </c>
      <c r="K24" s="7"/>
      <c r="L24" s="8"/>
      <c r="AA24" s="240" t="str">
        <f>IFERROR(IF(#REF!="","",#REF!),"")</f>
        <v/>
      </c>
    </row>
    <row r="25" spans="2:27">
      <c r="B25" s="188" t="s">
        <v>22</v>
      </c>
      <c r="C25" s="318">
        <v>321</v>
      </c>
      <c r="D25" s="318">
        <v>2929</v>
      </c>
      <c r="E25" s="318">
        <v>8009.3400000000011</v>
      </c>
      <c r="F25" s="177">
        <f t="shared" si="0"/>
        <v>0.40577625622086211</v>
      </c>
      <c r="K25" s="7"/>
      <c r="L25" s="8"/>
      <c r="AA25" s="240" t="str">
        <f>IFERROR(IF(#REF!="","",#REF!),"")</f>
        <v/>
      </c>
    </row>
    <row r="26" spans="2:27">
      <c r="B26" s="188" t="s">
        <v>23</v>
      </c>
      <c r="C26" s="318">
        <v>1297</v>
      </c>
      <c r="D26" s="318">
        <v>16775</v>
      </c>
      <c r="E26" s="318">
        <v>49314.36</v>
      </c>
      <c r="F26" s="177">
        <f t="shared" si="0"/>
        <v>0.36646526488430547</v>
      </c>
      <c r="K26" s="7"/>
      <c r="L26" s="8"/>
      <c r="AA26" s="240" t="str">
        <f>IFERROR(IF(#REF!="","",#REF!),"")</f>
        <v/>
      </c>
    </row>
    <row r="27" spans="2:27">
      <c r="B27" s="188" t="s">
        <v>24</v>
      </c>
      <c r="C27" s="318">
        <v>1025</v>
      </c>
      <c r="D27" s="318">
        <v>15021</v>
      </c>
      <c r="E27" s="318">
        <v>32141.839999999997</v>
      </c>
      <c r="F27" s="177">
        <f t="shared" si="0"/>
        <v>0.49922468657674862</v>
      </c>
      <c r="K27" s="7"/>
      <c r="L27" s="8"/>
    </row>
    <row r="28" spans="2:27">
      <c r="B28" s="188" t="s">
        <v>25</v>
      </c>
      <c r="C28" s="318">
        <v>643</v>
      </c>
      <c r="D28" s="318">
        <v>5924</v>
      </c>
      <c r="E28" s="318">
        <v>14714.57</v>
      </c>
      <c r="F28" s="177">
        <f t="shared" si="0"/>
        <v>0.44629234833229919</v>
      </c>
      <c r="K28" s="7"/>
      <c r="L28" s="8"/>
    </row>
    <row r="29" spans="2:27">
      <c r="B29" s="188" t="s">
        <v>26</v>
      </c>
      <c r="C29" s="318">
        <v>341</v>
      </c>
      <c r="D29" s="318">
        <v>4268</v>
      </c>
      <c r="E29" s="318">
        <v>9900.74</v>
      </c>
      <c r="F29" s="177">
        <f t="shared" si="0"/>
        <v>0.46552075905437373</v>
      </c>
      <c r="K29" s="7"/>
      <c r="L29" s="8"/>
    </row>
    <row r="30" spans="2:27">
      <c r="B30" s="188" t="s">
        <v>27</v>
      </c>
      <c r="C30" s="318">
        <v>17170</v>
      </c>
      <c r="D30" s="318">
        <v>204834</v>
      </c>
      <c r="E30" s="318">
        <v>761235.89999999991</v>
      </c>
      <c r="F30" s="177">
        <f t="shared" si="0"/>
        <v>0.2916362720150219</v>
      </c>
      <c r="K30" s="7"/>
      <c r="L30" s="8"/>
    </row>
    <row r="31" spans="2:27">
      <c r="B31" s="188" t="s">
        <v>28</v>
      </c>
      <c r="C31" s="318">
        <v>1510</v>
      </c>
      <c r="D31" s="318">
        <v>3484</v>
      </c>
      <c r="E31" s="318">
        <v>11421.479999999998</v>
      </c>
      <c r="F31" s="177">
        <f t="shared" si="0"/>
        <v>0.43724631133618419</v>
      </c>
      <c r="K31" s="7"/>
      <c r="L31" s="8"/>
    </row>
    <row r="32" spans="2:27">
      <c r="B32" s="188" t="s">
        <v>29</v>
      </c>
      <c r="C32" s="318">
        <v>3188</v>
      </c>
      <c r="D32" s="318">
        <v>32147</v>
      </c>
      <c r="E32" s="318">
        <v>100712.12</v>
      </c>
      <c r="F32" s="177">
        <f t="shared" si="0"/>
        <v>0.35085151618295796</v>
      </c>
      <c r="K32" s="7"/>
      <c r="L32" s="8"/>
    </row>
    <row r="33" spans="2:12">
      <c r="B33" s="188" t="s">
        <v>30</v>
      </c>
      <c r="C33" s="318">
        <v>344</v>
      </c>
      <c r="D33" s="318">
        <v>1979</v>
      </c>
      <c r="E33" s="318">
        <v>9311.0299999999988</v>
      </c>
      <c r="F33" s="177">
        <f t="shared" si="0"/>
        <v>0.24948904686162543</v>
      </c>
      <c r="K33" s="7"/>
      <c r="L33" s="8"/>
    </row>
    <row r="34" spans="2:12">
      <c r="B34" s="188" t="s">
        <v>31</v>
      </c>
      <c r="C34" s="318">
        <v>19930</v>
      </c>
      <c r="D34" s="318">
        <v>152266</v>
      </c>
      <c r="E34" s="318">
        <v>700913.5199999999</v>
      </c>
      <c r="F34" s="177">
        <f t="shared" si="0"/>
        <v>0.24567367454975048</v>
      </c>
      <c r="K34" s="7"/>
      <c r="L34" s="8"/>
    </row>
    <row r="35" spans="2:12">
      <c r="B35" s="188" t="s">
        <v>32</v>
      </c>
      <c r="C35" s="318">
        <v>12002</v>
      </c>
      <c r="D35" s="318">
        <v>144983</v>
      </c>
      <c r="E35" s="318">
        <v>429142.23</v>
      </c>
      <c r="F35" s="177">
        <f t="shared" si="0"/>
        <v>0.3658111204763046</v>
      </c>
      <c r="K35" s="7"/>
      <c r="L35" s="8"/>
    </row>
    <row r="36" spans="2:12">
      <c r="B36" s="188" t="s">
        <v>33</v>
      </c>
      <c r="C36" s="318">
        <v>1134</v>
      </c>
      <c r="D36" s="318">
        <v>12819</v>
      </c>
      <c r="E36" s="318">
        <v>33952.630000000005</v>
      </c>
      <c r="F36" s="177">
        <f t="shared" si="0"/>
        <v>0.41095490982583671</v>
      </c>
      <c r="K36" s="7"/>
      <c r="L36" s="8"/>
    </row>
    <row r="37" spans="2:12">
      <c r="B37" s="188" t="s">
        <v>34</v>
      </c>
      <c r="C37" s="318">
        <v>6036</v>
      </c>
      <c r="D37" s="318">
        <v>59599</v>
      </c>
      <c r="E37" s="318">
        <v>235975.67999999999</v>
      </c>
      <c r="F37" s="177">
        <f t="shared" si="0"/>
        <v>0.27814306965870383</v>
      </c>
      <c r="K37" s="7"/>
      <c r="L37" s="8"/>
    </row>
    <row r="38" spans="2:12">
      <c r="B38" s="188" t="s">
        <v>35</v>
      </c>
      <c r="C38" s="318">
        <v>85</v>
      </c>
      <c r="D38" s="318">
        <v>1013</v>
      </c>
      <c r="E38" s="318">
        <v>2651.0300000000007</v>
      </c>
      <c r="F38" s="177">
        <f t="shared" si="0"/>
        <v>0.41417864000030169</v>
      </c>
      <c r="K38" s="7"/>
      <c r="L38" s="8"/>
    </row>
    <row r="39" spans="2:12">
      <c r="B39" s="188" t="s">
        <v>36</v>
      </c>
      <c r="C39" s="318">
        <v>1055</v>
      </c>
      <c r="D39" s="318">
        <v>14935</v>
      </c>
      <c r="E39" s="318">
        <v>49514.09</v>
      </c>
      <c r="F39" s="177">
        <f t="shared" si="0"/>
        <v>0.32293837976220507</v>
      </c>
      <c r="K39" s="7"/>
      <c r="L39" s="8"/>
    </row>
    <row r="40" spans="2:12">
      <c r="B40" s="188" t="s">
        <v>37</v>
      </c>
      <c r="C40" s="318">
        <v>8181</v>
      </c>
      <c r="D40" s="318">
        <v>49961</v>
      </c>
      <c r="E40" s="318">
        <v>182728.1</v>
      </c>
      <c r="F40" s="177">
        <f t="shared" si="0"/>
        <v>0.3181886091958489</v>
      </c>
      <c r="K40" s="9"/>
      <c r="L40" s="8"/>
    </row>
    <row r="41" spans="2:12">
      <c r="B41" s="188" t="s">
        <v>38</v>
      </c>
      <c r="C41" s="318">
        <v>740</v>
      </c>
      <c r="D41" s="318">
        <v>7433</v>
      </c>
      <c r="E41" s="318">
        <v>45262.140000000007</v>
      </c>
      <c r="F41" s="177">
        <f t="shared" si="0"/>
        <v>0.18057033980275786</v>
      </c>
      <c r="K41" s="7"/>
      <c r="L41" s="8"/>
    </row>
    <row r="42" spans="2:12">
      <c r="B42" s="188" t="s">
        <v>39</v>
      </c>
      <c r="C42" s="318">
        <v>2640</v>
      </c>
      <c r="D42" s="318">
        <v>102105</v>
      </c>
      <c r="E42" s="318">
        <v>219420.76</v>
      </c>
      <c r="F42" s="177">
        <f t="shared" si="0"/>
        <v>0.47737050951787785</v>
      </c>
      <c r="K42" s="7"/>
      <c r="L42" s="8"/>
    </row>
    <row r="43" spans="2:12">
      <c r="B43" s="190" t="s">
        <v>465</v>
      </c>
      <c r="C43" s="318"/>
      <c r="D43" s="318">
        <v>1901</v>
      </c>
      <c r="E43" s="318"/>
      <c r="F43" s="177"/>
      <c r="K43" s="202"/>
    </row>
    <row r="44" spans="2:12">
      <c r="B44" s="10" t="s">
        <v>121</v>
      </c>
      <c r="C44" s="47">
        <f>SUM(C4:C42)</f>
        <v>191526</v>
      </c>
      <c r="D44" s="47">
        <f>SUM(D4:D43)</f>
        <v>1663730</v>
      </c>
      <c r="E44" s="47">
        <f>SUM(E4:E43)</f>
        <v>6374761.879999998</v>
      </c>
      <c r="F44" s="178">
        <f>AVERAGE(F4:F43)</f>
        <v>0.3655616072144704</v>
      </c>
    </row>
    <row r="45" spans="2:12">
      <c r="B45" s="243" t="s">
        <v>486</v>
      </c>
      <c r="C45" s="243"/>
      <c r="D45" s="243"/>
      <c r="E45" s="150"/>
      <c r="F45" s="150"/>
    </row>
    <row r="46" spans="2:12" ht="15.75" customHeight="1">
      <c r="B46" s="415" t="s">
        <v>414</v>
      </c>
      <c r="C46" s="415"/>
      <c r="D46" s="415"/>
      <c r="E46" s="415"/>
      <c r="F46" s="415"/>
    </row>
    <row r="47" spans="2:12" ht="15.75" customHeight="1">
      <c r="B47" s="415"/>
      <c r="C47" s="415"/>
      <c r="D47" s="415"/>
      <c r="E47" s="415"/>
      <c r="F47" s="415"/>
    </row>
    <row r="48" spans="2:12" ht="15.75" customHeight="1">
      <c r="B48" s="415" t="s">
        <v>479</v>
      </c>
      <c r="C48" s="415"/>
      <c r="D48" s="415"/>
      <c r="E48" s="415"/>
      <c r="F48" s="415"/>
    </row>
    <row r="49" spans="2:6" ht="15.75" customHeight="1">
      <c r="B49" s="415"/>
      <c r="C49" s="415"/>
      <c r="D49" s="415"/>
      <c r="E49" s="415"/>
      <c r="F49" s="415"/>
    </row>
    <row r="50" spans="2:6" ht="15.75" customHeight="1">
      <c r="B50" s="415"/>
      <c r="C50" s="415"/>
      <c r="D50" s="415"/>
      <c r="E50" s="415"/>
      <c r="F50" s="415"/>
    </row>
  </sheetData>
  <mergeCells count="3">
    <mergeCell ref="B2:F2"/>
    <mergeCell ref="B48:F50"/>
    <mergeCell ref="B46:F47"/>
  </mergeCells>
  <hyperlinks>
    <hyperlink ref="B1" location="'Table of Contents'!A1" display="Table of Contents" xr:uid="{CFB9C52A-3AA4-4457-9AE1-CEB309613FA3}"/>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F4648-C64B-49EA-AAB0-D84DC565E831}">
  <dimension ref="A1:AE77"/>
  <sheetViews>
    <sheetView workbookViewId="0">
      <selection activeCell="B1" sqref="B1"/>
    </sheetView>
  </sheetViews>
  <sheetFormatPr defaultColWidth="9" defaultRowHeight="14.25"/>
  <cols>
    <col min="1" max="1" width="9" style="114"/>
    <col min="2" max="13" width="15.53125" style="114" customWidth="1"/>
    <col min="14" max="15" width="9" style="114"/>
    <col min="16" max="16" width="10" style="114" bestFit="1" customWidth="1"/>
    <col min="17" max="16384" width="9" style="114"/>
  </cols>
  <sheetData>
    <row r="1" spans="1:31">
      <c r="A1" s="124"/>
      <c r="B1" s="85" t="s">
        <v>122</v>
      </c>
      <c r="C1" s="124"/>
      <c r="D1" s="124"/>
      <c r="E1" s="124"/>
      <c r="F1" s="124"/>
      <c r="G1" s="124"/>
      <c r="H1" s="124"/>
      <c r="I1" s="124"/>
      <c r="J1" s="124"/>
      <c r="K1" s="124"/>
      <c r="L1" s="124"/>
      <c r="M1" s="124"/>
      <c r="N1" s="124"/>
      <c r="O1" s="124"/>
      <c r="P1" s="124"/>
      <c r="Q1" s="124"/>
      <c r="R1" s="124"/>
      <c r="S1" s="124"/>
      <c r="T1" s="124"/>
      <c r="U1" s="124"/>
      <c r="V1" s="124"/>
      <c r="W1" s="124"/>
      <c r="X1" s="124"/>
      <c r="Y1" s="124"/>
      <c r="Z1" s="124"/>
      <c r="AA1" s="191"/>
      <c r="AB1" s="191"/>
      <c r="AC1" s="191"/>
      <c r="AD1" s="191"/>
      <c r="AE1" s="191"/>
    </row>
    <row r="2" spans="1:31">
      <c r="A2" s="124"/>
      <c r="B2" s="85"/>
      <c r="C2" s="124"/>
      <c r="D2" s="124"/>
      <c r="E2" s="124"/>
      <c r="F2" s="124"/>
      <c r="G2" s="124"/>
      <c r="H2" s="124"/>
      <c r="I2" s="124"/>
      <c r="J2" s="124"/>
      <c r="K2" s="124"/>
      <c r="L2" s="124"/>
      <c r="M2" s="124"/>
      <c r="N2" s="124"/>
      <c r="O2" s="124"/>
      <c r="P2" s="124"/>
      <c r="Q2" s="124"/>
      <c r="R2" s="124"/>
      <c r="S2" s="124"/>
      <c r="T2" s="124"/>
      <c r="U2" s="124"/>
      <c r="V2" s="124"/>
      <c r="W2" s="124"/>
      <c r="X2" s="124"/>
      <c r="Y2" s="124"/>
      <c r="Z2" s="124"/>
      <c r="AA2" s="191"/>
      <c r="AB2" s="191"/>
      <c r="AC2" s="191"/>
      <c r="AD2" s="191"/>
      <c r="AE2" s="191"/>
    </row>
    <row r="3" spans="1:31" ht="16.899999999999999">
      <c r="A3" s="124"/>
      <c r="B3" s="476" t="s">
        <v>555</v>
      </c>
      <c r="C3" s="476"/>
      <c r="D3" s="124"/>
      <c r="E3" s="124"/>
      <c r="F3" s="124"/>
      <c r="G3" s="230"/>
      <c r="H3" s="230"/>
      <c r="I3" s="230"/>
      <c r="J3" s="230"/>
      <c r="K3" s="124"/>
      <c r="L3" s="124"/>
      <c r="M3" s="124"/>
      <c r="N3" s="124"/>
      <c r="O3" s="124"/>
      <c r="P3" s="124"/>
      <c r="Q3" s="124"/>
      <c r="R3" s="124"/>
      <c r="S3" s="124"/>
      <c r="T3" s="124"/>
      <c r="U3" s="124"/>
      <c r="V3" s="124"/>
      <c r="W3" s="124"/>
      <c r="X3" s="124"/>
      <c r="Y3" s="124"/>
      <c r="Z3" s="124"/>
      <c r="AA3" s="191"/>
      <c r="AB3" s="191"/>
      <c r="AC3" s="191"/>
      <c r="AD3" s="191"/>
      <c r="AE3" s="191"/>
    </row>
    <row r="4" spans="1:31">
      <c r="A4" s="124"/>
      <c r="B4" s="14" t="s">
        <v>382</v>
      </c>
      <c r="C4" s="20">
        <v>30790</v>
      </c>
      <c r="D4" s="124"/>
      <c r="E4" s="124"/>
      <c r="F4" s="124"/>
      <c r="G4" s="230"/>
      <c r="H4" s="230"/>
      <c r="I4" s="230"/>
      <c r="J4" s="230"/>
      <c r="K4" s="124"/>
      <c r="L4" s="124"/>
      <c r="M4" s="124"/>
      <c r="N4" s="124"/>
      <c r="O4" s="124"/>
      <c r="P4" s="124"/>
      <c r="Q4" s="124"/>
      <c r="R4" s="124"/>
      <c r="S4" s="124"/>
      <c r="T4" s="124"/>
      <c r="U4" s="124"/>
      <c r="V4" s="124"/>
      <c r="W4" s="124"/>
      <c r="X4" s="124"/>
      <c r="Y4" s="124"/>
      <c r="Z4" s="124"/>
      <c r="AA4" s="191"/>
      <c r="AB4" s="191"/>
      <c r="AC4" s="191"/>
      <c r="AD4" s="191"/>
      <c r="AE4" s="191"/>
    </row>
    <row r="5" spans="1:31">
      <c r="A5" s="124"/>
      <c r="B5" s="14" t="s">
        <v>383</v>
      </c>
      <c r="C5" s="20">
        <v>5474</v>
      </c>
      <c r="D5" s="124"/>
      <c r="E5" s="124"/>
      <c r="F5" s="124"/>
      <c r="G5" s="230"/>
      <c r="H5" s="230"/>
      <c r="I5" s="230"/>
      <c r="J5" s="230"/>
      <c r="K5" s="124"/>
      <c r="L5" s="124"/>
      <c r="M5" s="124"/>
      <c r="N5" s="124"/>
      <c r="O5" s="124"/>
      <c r="P5" s="124"/>
      <c r="Q5" s="124"/>
      <c r="R5" s="124"/>
      <c r="S5" s="124"/>
      <c r="T5" s="124"/>
      <c r="U5" s="124"/>
      <c r="V5" s="124"/>
      <c r="W5" s="124"/>
      <c r="X5" s="124"/>
      <c r="Y5" s="124"/>
      <c r="Z5" s="124"/>
      <c r="AA5" s="191"/>
      <c r="AB5" s="191"/>
      <c r="AC5" s="191"/>
      <c r="AD5" s="191"/>
      <c r="AE5" s="191"/>
    </row>
    <row r="6" spans="1:31">
      <c r="A6" s="124"/>
      <c r="B6" s="14" t="s">
        <v>70</v>
      </c>
      <c r="C6" s="20">
        <v>9262</v>
      </c>
      <c r="D6" s="124"/>
      <c r="E6" s="124"/>
      <c r="F6" s="124"/>
      <c r="G6" s="124"/>
      <c r="H6" s="124"/>
      <c r="I6" s="230"/>
      <c r="J6" s="230"/>
      <c r="K6" s="124"/>
      <c r="L6" s="124"/>
      <c r="M6" s="124"/>
      <c r="N6" s="124"/>
      <c r="O6" s="124"/>
      <c r="P6" s="124"/>
      <c r="Q6" s="124"/>
      <c r="R6" s="124"/>
      <c r="S6" s="124"/>
      <c r="T6" s="124"/>
      <c r="U6" s="124"/>
      <c r="V6" s="124"/>
      <c r="W6" s="124"/>
      <c r="X6" s="124"/>
      <c r="Y6" s="124"/>
      <c r="Z6" s="124"/>
      <c r="AA6" s="191"/>
      <c r="AB6" s="191"/>
      <c r="AC6" s="191"/>
      <c r="AD6" s="191"/>
      <c r="AE6" s="191"/>
    </row>
    <row r="7" spans="1:31">
      <c r="A7" s="124"/>
      <c r="B7" s="16" t="s">
        <v>121</v>
      </c>
      <c r="C7" s="21">
        <f>SUM(C4:C6)</f>
        <v>45526</v>
      </c>
      <c r="D7" s="124"/>
      <c r="E7" s="124"/>
      <c r="F7" s="124"/>
      <c r="G7" s="124"/>
      <c r="H7" s="124"/>
      <c r="I7" s="230"/>
      <c r="J7" s="230"/>
      <c r="K7" s="124"/>
      <c r="L7" s="124"/>
      <c r="M7" s="124"/>
      <c r="N7" s="124"/>
      <c r="O7" s="124"/>
      <c r="P7" s="124"/>
      <c r="Q7" s="124"/>
      <c r="R7" s="124"/>
      <c r="S7" s="124"/>
      <c r="T7" s="124"/>
      <c r="U7" s="124"/>
      <c r="V7" s="124"/>
      <c r="W7" s="124"/>
      <c r="X7" s="124"/>
      <c r="Y7" s="124"/>
      <c r="Z7" s="124"/>
      <c r="AA7" s="191"/>
      <c r="AB7" s="191"/>
      <c r="AC7" s="191"/>
      <c r="AD7" s="191"/>
      <c r="AE7" s="191"/>
    </row>
    <row r="8" spans="1:31">
      <c r="A8" s="124"/>
      <c r="B8" s="296" t="s">
        <v>568</v>
      </c>
      <c r="C8" s="152"/>
      <c r="D8" s="152"/>
      <c r="E8" s="152"/>
      <c r="F8" s="124"/>
      <c r="G8" s="124"/>
      <c r="H8" s="124"/>
      <c r="I8" s="230"/>
      <c r="J8" s="230"/>
      <c r="K8" s="124"/>
      <c r="L8" s="124"/>
      <c r="M8" s="124"/>
      <c r="N8" s="124"/>
      <c r="O8" s="124"/>
      <c r="P8" s="124"/>
      <c r="Q8" s="124"/>
      <c r="R8" s="124"/>
      <c r="S8" s="124"/>
      <c r="T8" s="124"/>
      <c r="U8" s="124"/>
      <c r="V8" s="124"/>
      <c r="W8" s="124"/>
      <c r="X8" s="124"/>
      <c r="Y8" s="124"/>
      <c r="Z8" s="124"/>
      <c r="AA8" s="191"/>
      <c r="AB8" s="191"/>
      <c r="AC8" s="191"/>
      <c r="AD8" s="191"/>
      <c r="AE8" s="191"/>
    </row>
    <row r="9" spans="1:31">
      <c r="A9" s="124"/>
      <c r="B9" s="296" t="s">
        <v>552</v>
      </c>
      <c r="C9" s="152"/>
      <c r="D9" s="152"/>
      <c r="E9" s="152"/>
      <c r="F9" s="124"/>
      <c r="G9" s="124"/>
      <c r="H9" s="124"/>
      <c r="I9" s="230"/>
      <c r="J9" s="230"/>
      <c r="K9" s="124"/>
      <c r="L9" s="124"/>
      <c r="M9" s="124"/>
      <c r="N9" s="124"/>
      <c r="O9" s="124"/>
      <c r="P9" s="124"/>
      <c r="Q9" s="124"/>
      <c r="R9" s="124"/>
      <c r="S9" s="124"/>
      <c r="T9" s="124"/>
      <c r="U9" s="124"/>
      <c r="V9" s="124"/>
      <c r="W9" s="124"/>
      <c r="X9" s="124"/>
      <c r="Y9" s="124"/>
      <c r="Z9" s="124"/>
      <c r="AA9" s="191"/>
      <c r="AB9" s="191"/>
      <c r="AC9" s="191"/>
      <c r="AD9" s="191"/>
      <c r="AE9" s="191"/>
    </row>
    <row r="10" spans="1:31">
      <c r="A10" s="124"/>
      <c r="B10" s="152"/>
      <c r="C10" s="152"/>
      <c r="D10" s="152"/>
      <c r="E10" s="152"/>
      <c r="F10" s="124"/>
      <c r="G10" s="124"/>
      <c r="H10" s="124"/>
      <c r="I10" s="124"/>
      <c r="J10" s="124"/>
      <c r="K10" s="124"/>
      <c r="L10" s="124"/>
      <c r="M10" s="124"/>
      <c r="N10" s="124"/>
      <c r="O10" s="124"/>
      <c r="P10" s="124"/>
      <c r="Q10" s="124"/>
      <c r="R10" s="124"/>
      <c r="S10" s="124"/>
      <c r="T10" s="124"/>
      <c r="U10" s="124"/>
      <c r="V10" s="124"/>
      <c r="W10" s="124"/>
      <c r="X10" s="124"/>
      <c r="Y10" s="124"/>
      <c r="Z10" s="124"/>
      <c r="AA10" s="191"/>
      <c r="AB10" s="191"/>
      <c r="AC10" s="191"/>
      <c r="AD10" s="191"/>
      <c r="AE10" s="191"/>
    </row>
    <row r="11" spans="1:31" ht="15.4">
      <c r="A11" s="124"/>
      <c r="B11" s="85"/>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91"/>
      <c r="AB11" s="6"/>
      <c r="AC11" s="6"/>
      <c r="AD11" s="6"/>
      <c r="AE11" s="6"/>
    </row>
    <row r="12" spans="1:31" ht="16.899999999999999" customHeight="1">
      <c r="A12" s="124"/>
      <c r="B12" s="457" t="s">
        <v>556</v>
      </c>
      <c r="C12" s="457"/>
      <c r="D12" s="457"/>
      <c r="E12" s="457"/>
      <c r="F12" s="457"/>
      <c r="G12" s="457"/>
      <c r="H12" s="124"/>
      <c r="I12" s="457" t="s">
        <v>557</v>
      </c>
      <c r="J12" s="457"/>
      <c r="K12" s="457"/>
      <c r="L12" s="457"/>
      <c r="M12" s="457"/>
      <c r="N12" s="119"/>
      <c r="O12" s="124"/>
      <c r="P12" s="124"/>
      <c r="Q12" s="124"/>
      <c r="R12" s="124"/>
      <c r="S12" s="124"/>
      <c r="T12" s="124"/>
      <c r="U12" s="124"/>
      <c r="V12" s="124"/>
      <c r="W12" s="124"/>
      <c r="X12" s="124"/>
      <c r="Y12" s="124"/>
      <c r="Z12" s="124"/>
      <c r="AA12" s="191"/>
      <c r="AB12" s="6"/>
      <c r="AC12" s="6"/>
      <c r="AD12" s="6"/>
      <c r="AE12" s="6"/>
    </row>
    <row r="13" spans="1:31" ht="13.5" customHeight="1">
      <c r="A13" s="124"/>
      <c r="B13" s="299" t="s">
        <v>129</v>
      </c>
      <c r="C13" s="239" t="s">
        <v>53</v>
      </c>
      <c r="D13" s="239" t="s">
        <v>52</v>
      </c>
      <c r="E13" s="239" t="s">
        <v>55</v>
      </c>
      <c r="F13" s="239" t="s">
        <v>54</v>
      </c>
      <c r="G13" s="239" t="s">
        <v>121</v>
      </c>
      <c r="H13" s="124"/>
      <c r="I13" s="239" t="s">
        <v>129</v>
      </c>
      <c r="J13" s="239" t="s">
        <v>384</v>
      </c>
      <c r="K13" s="239" t="s">
        <v>62</v>
      </c>
      <c r="L13" s="239" t="s">
        <v>385</v>
      </c>
      <c r="M13" s="239" t="s">
        <v>386</v>
      </c>
      <c r="N13" s="124"/>
      <c r="O13" s="169"/>
      <c r="P13" s="124"/>
      <c r="Q13" s="124"/>
      <c r="R13" s="124"/>
      <c r="S13" s="124"/>
      <c r="T13" s="124"/>
      <c r="U13" s="124"/>
      <c r="V13" s="124"/>
      <c r="W13" s="124"/>
      <c r="X13" s="124"/>
      <c r="Y13" s="124"/>
      <c r="Z13" s="124"/>
      <c r="AA13" s="124"/>
    </row>
    <row r="14" spans="1:31" ht="13.5" customHeight="1">
      <c r="A14" s="124"/>
      <c r="B14" s="24" t="s">
        <v>491</v>
      </c>
      <c r="C14" s="134">
        <v>24</v>
      </c>
      <c r="D14" s="134">
        <v>288</v>
      </c>
      <c r="E14" s="134">
        <v>1652</v>
      </c>
      <c r="F14" s="134">
        <v>70</v>
      </c>
      <c r="G14" s="134">
        <f>SUM(C14:F14)</f>
        <v>2034</v>
      </c>
      <c r="H14" s="124"/>
      <c r="I14" s="295" t="s">
        <v>491</v>
      </c>
      <c r="J14" s="135">
        <v>784</v>
      </c>
      <c r="K14" s="135">
        <v>688</v>
      </c>
      <c r="L14" s="135">
        <v>562</v>
      </c>
      <c r="M14" s="135">
        <f>SUM(J14:L14)</f>
        <v>2034</v>
      </c>
      <c r="N14" s="124"/>
      <c r="O14" s="124"/>
      <c r="P14" s="124"/>
      <c r="Q14" s="124"/>
      <c r="R14" s="124"/>
      <c r="S14" s="124"/>
      <c r="T14" s="124"/>
      <c r="U14" s="124"/>
      <c r="V14" s="124"/>
      <c r="W14" s="124"/>
      <c r="X14" s="124"/>
      <c r="Y14" s="124"/>
      <c r="Z14" s="124"/>
      <c r="AA14" s="124"/>
    </row>
    <row r="15" spans="1:31" ht="13.5" customHeight="1">
      <c r="A15" s="124"/>
      <c r="B15" s="24" t="s">
        <v>56</v>
      </c>
      <c r="C15" s="134">
        <v>8</v>
      </c>
      <c r="D15" s="134">
        <v>390</v>
      </c>
      <c r="E15" s="134">
        <v>1745</v>
      </c>
      <c r="F15" s="134">
        <v>63</v>
      </c>
      <c r="G15" s="134">
        <f t="shared" ref="G15:G21" si="0">SUM(C15:F15)</f>
        <v>2206</v>
      </c>
      <c r="H15" s="124"/>
      <c r="I15" s="295" t="s">
        <v>56</v>
      </c>
      <c r="J15" s="135">
        <v>786</v>
      </c>
      <c r="K15" s="135">
        <v>661</v>
      </c>
      <c r="L15" s="135">
        <v>759</v>
      </c>
      <c r="M15" s="135">
        <f t="shared" ref="M15:M21" si="1">SUM(J15:L15)</f>
        <v>2206</v>
      </c>
      <c r="N15" s="124"/>
      <c r="O15" s="124"/>
      <c r="P15" s="124"/>
      <c r="Q15" s="124"/>
      <c r="R15" s="124"/>
      <c r="S15" s="124"/>
      <c r="T15" s="124"/>
      <c r="U15" s="124"/>
      <c r="V15" s="124"/>
      <c r="W15" s="124"/>
      <c r="X15" s="124"/>
      <c r="Y15" s="124"/>
      <c r="Z15" s="124"/>
      <c r="AA15" s="124"/>
    </row>
    <row r="16" spans="1:31" ht="13.5" customHeight="1">
      <c r="A16" s="124"/>
      <c r="B16" s="24" t="s">
        <v>57</v>
      </c>
      <c r="C16" s="134">
        <v>60</v>
      </c>
      <c r="D16" s="134">
        <v>1950</v>
      </c>
      <c r="E16" s="134">
        <v>5016</v>
      </c>
      <c r="F16" s="134">
        <v>291</v>
      </c>
      <c r="G16" s="134">
        <f t="shared" si="0"/>
        <v>7317</v>
      </c>
      <c r="H16" s="124"/>
      <c r="I16" s="295" t="s">
        <v>57</v>
      </c>
      <c r="J16" s="135">
        <v>2695</v>
      </c>
      <c r="K16" s="135">
        <v>2332</v>
      </c>
      <c r="L16" s="135">
        <v>2290</v>
      </c>
      <c r="M16" s="135">
        <f t="shared" si="1"/>
        <v>7317</v>
      </c>
      <c r="N16" s="124"/>
      <c r="O16" s="124"/>
      <c r="P16" s="124"/>
      <c r="Q16" s="124"/>
      <c r="R16" s="124"/>
      <c r="S16" s="124"/>
      <c r="T16" s="124"/>
      <c r="U16" s="124"/>
      <c r="V16" s="124"/>
      <c r="W16" s="124"/>
      <c r="X16" s="124"/>
      <c r="Y16" s="124"/>
      <c r="Z16" s="124"/>
      <c r="AA16" s="124"/>
    </row>
    <row r="17" spans="1:27" ht="13.5" customHeight="1">
      <c r="A17" s="124"/>
      <c r="B17" s="24" t="s">
        <v>58</v>
      </c>
      <c r="C17" s="134">
        <v>56</v>
      </c>
      <c r="D17" s="134">
        <v>2385</v>
      </c>
      <c r="E17" s="134">
        <v>2682</v>
      </c>
      <c r="F17" s="134">
        <v>486</v>
      </c>
      <c r="G17" s="134">
        <f t="shared" si="0"/>
        <v>5609</v>
      </c>
      <c r="H17" s="124"/>
      <c r="I17" s="295" t="s">
        <v>58</v>
      </c>
      <c r="J17" s="135">
        <v>1958</v>
      </c>
      <c r="K17" s="135">
        <v>1686</v>
      </c>
      <c r="L17" s="135">
        <v>1965</v>
      </c>
      <c r="M17" s="135">
        <f t="shared" si="1"/>
        <v>5609</v>
      </c>
      <c r="N17" s="124"/>
      <c r="O17" s="124"/>
      <c r="P17" s="124"/>
      <c r="Q17" s="124"/>
      <c r="R17" s="124"/>
      <c r="S17" s="124"/>
      <c r="T17" s="124"/>
      <c r="U17" s="124"/>
      <c r="V17" s="124"/>
      <c r="W17" s="124"/>
      <c r="X17" s="124"/>
      <c r="Y17" s="124"/>
      <c r="Z17" s="124"/>
      <c r="AA17" s="124"/>
    </row>
    <row r="18" spans="1:27" ht="13.5" customHeight="1">
      <c r="A18" s="124"/>
      <c r="B18" s="24" t="s">
        <v>59</v>
      </c>
      <c r="C18" s="134">
        <v>85</v>
      </c>
      <c r="D18" s="134">
        <v>2066</v>
      </c>
      <c r="E18" s="134">
        <v>1252</v>
      </c>
      <c r="F18" s="134">
        <v>439</v>
      </c>
      <c r="G18" s="134">
        <f t="shared" si="0"/>
        <v>3842</v>
      </c>
      <c r="H18" s="124"/>
      <c r="I18" s="295" t="s">
        <v>59</v>
      </c>
      <c r="J18" s="135">
        <v>1211</v>
      </c>
      <c r="K18" s="135">
        <v>1232</v>
      </c>
      <c r="L18" s="135">
        <v>1399</v>
      </c>
      <c r="M18" s="135">
        <f t="shared" si="1"/>
        <v>3842</v>
      </c>
      <c r="N18" s="124"/>
      <c r="O18" s="124"/>
      <c r="P18" s="124"/>
      <c r="Q18" s="124"/>
      <c r="R18" s="124"/>
      <c r="S18" s="124"/>
      <c r="T18" s="124"/>
      <c r="U18" s="124"/>
      <c r="V18" s="124"/>
      <c r="W18" s="124"/>
      <c r="X18" s="124"/>
      <c r="Y18" s="124"/>
      <c r="Z18" s="124"/>
      <c r="AA18" s="124"/>
    </row>
    <row r="19" spans="1:27" ht="13.5" customHeight="1">
      <c r="A19" s="124"/>
      <c r="B19" s="24" t="s">
        <v>60</v>
      </c>
      <c r="C19" s="134">
        <v>195</v>
      </c>
      <c r="D19" s="134">
        <v>2969</v>
      </c>
      <c r="E19" s="134">
        <v>1437</v>
      </c>
      <c r="F19" s="134">
        <v>594</v>
      </c>
      <c r="G19" s="134">
        <f t="shared" si="0"/>
        <v>5195</v>
      </c>
      <c r="H19" s="124"/>
      <c r="I19" s="295" t="s">
        <v>60</v>
      </c>
      <c r="J19" s="135">
        <v>1914</v>
      </c>
      <c r="K19" s="135">
        <v>1503</v>
      </c>
      <c r="L19" s="135">
        <v>1778</v>
      </c>
      <c r="M19" s="135">
        <f t="shared" si="1"/>
        <v>5195</v>
      </c>
      <c r="N19" s="124"/>
      <c r="O19" s="156"/>
      <c r="P19" s="159"/>
      <c r="Q19" s="73"/>
      <c r="R19" s="73"/>
      <c r="S19" s="73"/>
      <c r="T19" s="124"/>
      <c r="U19" s="124"/>
      <c r="V19" s="124"/>
      <c r="W19" s="124"/>
      <c r="X19" s="124"/>
      <c r="Y19" s="124"/>
      <c r="Z19" s="124"/>
      <c r="AA19" s="124"/>
    </row>
    <row r="20" spans="1:27" ht="13.5" customHeight="1">
      <c r="A20" s="124"/>
      <c r="B20" s="24" t="s">
        <v>512</v>
      </c>
      <c r="C20" s="134">
        <v>180</v>
      </c>
      <c r="D20" s="134">
        <v>2906</v>
      </c>
      <c r="E20" s="134">
        <v>1149</v>
      </c>
      <c r="F20" s="134">
        <v>833</v>
      </c>
      <c r="G20" s="134">
        <f t="shared" si="0"/>
        <v>5068</v>
      </c>
      <c r="H20" s="124"/>
      <c r="I20" s="295" t="s">
        <v>512</v>
      </c>
      <c r="J20" s="135">
        <v>1978</v>
      </c>
      <c r="K20" s="135">
        <v>1595</v>
      </c>
      <c r="L20" s="135">
        <v>1495</v>
      </c>
      <c r="M20" s="135">
        <f t="shared" si="1"/>
        <v>5068</v>
      </c>
      <c r="N20" s="124"/>
      <c r="O20" s="2"/>
      <c r="P20" s="4"/>
      <c r="Q20" s="4"/>
      <c r="R20" s="4"/>
      <c r="S20" s="4"/>
      <c r="T20" s="124"/>
      <c r="U20" s="124"/>
      <c r="V20" s="124"/>
      <c r="W20" s="124"/>
      <c r="X20" s="124"/>
      <c r="Y20" s="124"/>
      <c r="Z20" s="124"/>
      <c r="AA20" s="124"/>
    </row>
    <row r="21" spans="1:27" ht="13.5" customHeight="1">
      <c r="A21" s="124"/>
      <c r="B21" s="136" t="s">
        <v>70</v>
      </c>
      <c r="C21" s="134">
        <v>339</v>
      </c>
      <c r="D21" s="134">
        <v>6938</v>
      </c>
      <c r="E21" s="134">
        <v>4879</v>
      </c>
      <c r="F21" s="134">
        <v>2099</v>
      </c>
      <c r="G21" s="134">
        <f t="shared" si="0"/>
        <v>14255</v>
      </c>
      <c r="H21" s="124"/>
      <c r="I21" s="300" t="s">
        <v>70</v>
      </c>
      <c r="J21" s="135">
        <v>4971</v>
      </c>
      <c r="K21" s="135">
        <v>4407</v>
      </c>
      <c r="L21" s="135">
        <v>4877</v>
      </c>
      <c r="M21" s="135">
        <f t="shared" si="1"/>
        <v>14255</v>
      </c>
      <c r="N21" s="124"/>
      <c r="O21" s="157"/>
      <c r="P21" s="1"/>
      <c r="Q21" s="1"/>
      <c r="R21" s="1"/>
      <c r="S21" s="1"/>
      <c r="T21" s="124"/>
      <c r="U21" s="156"/>
      <c r="V21" s="156"/>
      <c r="W21" s="156"/>
      <c r="X21" s="156"/>
      <c r="Y21" s="124"/>
      <c r="Z21" s="124"/>
      <c r="AA21" s="124"/>
    </row>
    <row r="22" spans="1:27">
      <c r="A22" s="124"/>
      <c r="B22" s="25" t="s">
        <v>386</v>
      </c>
      <c r="C22" s="137">
        <f>SUM(C14:C21)</f>
        <v>947</v>
      </c>
      <c r="D22" s="137">
        <f>SUM(D14:D21)</f>
        <v>19892</v>
      </c>
      <c r="E22" s="137">
        <f>SUM(E14:E21)</f>
        <v>19812</v>
      </c>
      <c r="F22" s="137">
        <f>SUM(F14:F21)</f>
        <v>4875</v>
      </c>
      <c r="G22" s="137">
        <f>SUM(G14:G21)</f>
        <v>45526</v>
      </c>
      <c r="H22" s="124"/>
      <c r="I22" s="25" t="s">
        <v>121</v>
      </c>
      <c r="J22" s="137">
        <v>24589</v>
      </c>
      <c r="K22" s="137">
        <v>20431</v>
      </c>
      <c r="L22" s="137">
        <v>15856</v>
      </c>
      <c r="M22" s="137">
        <f>SUM(M14:M21)</f>
        <v>45526</v>
      </c>
      <c r="N22" s="124"/>
      <c r="O22" s="157"/>
      <c r="P22" s="1"/>
      <c r="Q22" s="1"/>
      <c r="R22" s="1"/>
      <c r="S22" s="1"/>
      <c r="T22" s="124"/>
      <c r="U22" s="124"/>
      <c r="V22" s="124"/>
      <c r="W22" s="124"/>
      <c r="X22" s="124"/>
      <c r="Y22" s="124"/>
      <c r="Z22" s="124"/>
      <c r="AA22" s="124"/>
    </row>
    <row r="23" spans="1:27" ht="15" customHeight="1">
      <c r="A23" s="124"/>
      <c r="B23" s="296" t="s">
        <v>552</v>
      </c>
      <c r="C23" s="124"/>
      <c r="D23" s="124"/>
      <c r="E23" s="124"/>
      <c r="F23" s="124"/>
      <c r="G23" s="124"/>
      <c r="H23" s="124"/>
      <c r="I23" s="296" t="s">
        <v>552</v>
      </c>
      <c r="J23" s="124"/>
      <c r="K23" s="124"/>
      <c r="L23" s="138"/>
      <c r="N23" s="124"/>
      <c r="O23" s="157"/>
      <c r="P23" s="1"/>
      <c r="Q23" s="1"/>
      <c r="R23" s="1"/>
      <c r="S23" s="1"/>
      <c r="T23" s="124"/>
      <c r="U23" s="124"/>
      <c r="V23" s="124"/>
      <c r="W23" s="124"/>
      <c r="X23" s="124"/>
      <c r="Y23" s="124"/>
      <c r="Z23" s="124"/>
      <c r="AA23" s="124"/>
    </row>
    <row r="24" spans="1:27" ht="15" customHeight="1">
      <c r="A24" s="241"/>
      <c r="B24" s="12"/>
      <c r="C24" s="241"/>
      <c r="D24" s="241"/>
      <c r="E24" s="241"/>
      <c r="F24" s="241"/>
      <c r="G24" s="241"/>
      <c r="H24" s="241"/>
      <c r="I24" s="12"/>
      <c r="J24" s="241"/>
      <c r="K24" s="241"/>
      <c r="L24" s="138"/>
      <c r="N24" s="241"/>
      <c r="O24" s="157"/>
      <c r="P24" s="1"/>
      <c r="Q24" s="1"/>
      <c r="R24" s="1"/>
      <c r="S24" s="1"/>
      <c r="T24" s="241"/>
      <c r="U24" s="241"/>
      <c r="V24" s="241"/>
      <c r="W24" s="241"/>
      <c r="X24" s="241"/>
      <c r="Y24" s="241"/>
      <c r="Z24" s="241"/>
      <c r="AA24" s="241"/>
    </row>
    <row r="25" spans="1:27" ht="16.899999999999999" customHeight="1">
      <c r="A25" s="124"/>
      <c r="B25" s="480" t="s">
        <v>559</v>
      </c>
      <c r="C25" s="480"/>
      <c r="D25" s="480"/>
      <c r="E25" s="480"/>
      <c r="F25" s="1"/>
      <c r="G25" s="1"/>
      <c r="H25" s="1"/>
      <c r="I25" s="480" t="s">
        <v>558</v>
      </c>
      <c r="J25" s="480"/>
      <c r="K25" s="480"/>
      <c r="L25" s="480"/>
      <c r="M25" s="241"/>
      <c r="N25" s="124"/>
      <c r="O25" s="157"/>
      <c r="P25" s="1"/>
      <c r="Q25" s="1"/>
      <c r="R25" s="1"/>
      <c r="S25" s="1"/>
      <c r="T25" s="156"/>
      <c r="U25" s="124"/>
      <c r="V25" s="124"/>
      <c r="W25" s="124"/>
      <c r="X25" s="124"/>
      <c r="Y25" s="124"/>
      <c r="Z25" s="124"/>
      <c r="AA25" s="124"/>
    </row>
    <row r="26" spans="1:27" ht="16.899999999999999" customHeight="1">
      <c r="A26" s="1"/>
      <c r="B26" s="457"/>
      <c r="C26" s="457"/>
      <c r="D26" s="457"/>
      <c r="E26" s="457"/>
      <c r="F26" s="1"/>
      <c r="G26" s="1"/>
      <c r="H26" s="1"/>
      <c r="I26" s="457"/>
      <c r="J26" s="457"/>
      <c r="K26" s="457"/>
      <c r="L26" s="457"/>
      <c r="M26" s="241"/>
      <c r="N26" s="124"/>
      <c r="O26" s="157"/>
      <c r="P26" s="1"/>
      <c r="Q26" s="1"/>
      <c r="R26" s="1"/>
      <c r="S26" s="1"/>
      <c r="T26" s="156"/>
      <c r="U26" s="124"/>
      <c r="V26" s="124"/>
      <c r="W26" s="124"/>
      <c r="X26" s="124"/>
      <c r="Y26" s="124"/>
      <c r="Z26" s="124"/>
      <c r="AA26" s="124"/>
    </row>
    <row r="27" spans="1:27">
      <c r="A27" s="1"/>
      <c r="B27" s="239" t="s">
        <v>129</v>
      </c>
      <c r="C27" s="239" t="s">
        <v>221</v>
      </c>
      <c r="D27" s="239" t="s">
        <v>216</v>
      </c>
      <c r="E27" s="239" t="s">
        <v>121</v>
      </c>
      <c r="F27" s="1"/>
      <c r="G27" s="1"/>
      <c r="H27" s="1"/>
      <c r="I27" s="72" t="s">
        <v>377</v>
      </c>
      <c r="J27" s="72" t="s">
        <v>221</v>
      </c>
      <c r="K27" s="72" t="s">
        <v>216</v>
      </c>
      <c r="L27" s="72" t="s">
        <v>121</v>
      </c>
      <c r="M27" s="241"/>
      <c r="N27" s="124"/>
      <c r="O27" s="157"/>
      <c r="P27" s="1"/>
      <c r="Q27" s="1"/>
      <c r="R27" s="1"/>
      <c r="S27" s="1"/>
      <c r="T27" s="156"/>
      <c r="U27" s="124"/>
      <c r="V27" s="124"/>
      <c r="W27" s="124"/>
      <c r="X27" s="124"/>
      <c r="Y27" s="124"/>
      <c r="Z27" s="124"/>
      <c r="AA27" s="124"/>
    </row>
    <row r="28" spans="1:27">
      <c r="A28" s="1"/>
      <c r="B28" s="295" t="s">
        <v>491</v>
      </c>
      <c r="C28" s="79">
        <v>395</v>
      </c>
      <c r="D28" s="79">
        <v>1639</v>
      </c>
      <c r="E28" s="79">
        <f>SUM(C28:D28)</f>
        <v>2034</v>
      </c>
      <c r="F28" s="1"/>
      <c r="G28" s="1"/>
      <c r="H28" s="1"/>
      <c r="I28" s="14" t="s">
        <v>384</v>
      </c>
      <c r="J28" s="79">
        <v>6409</v>
      </c>
      <c r="K28" s="79">
        <v>9888</v>
      </c>
      <c r="L28" s="79">
        <f>SUM(J28:K28)</f>
        <v>16297</v>
      </c>
      <c r="M28" s="241"/>
      <c r="N28" s="124"/>
      <c r="O28" s="157"/>
      <c r="P28" s="1"/>
      <c r="Q28" s="1"/>
      <c r="R28" s="1"/>
      <c r="S28" s="1"/>
      <c r="T28" s="156"/>
      <c r="U28" s="124"/>
      <c r="V28" s="124"/>
      <c r="W28" s="124"/>
      <c r="X28" s="124"/>
      <c r="Y28" s="124"/>
      <c r="Z28" s="124"/>
      <c r="AA28" s="124"/>
    </row>
    <row r="29" spans="1:27">
      <c r="A29" s="1"/>
      <c r="B29" s="295" t="s">
        <v>56</v>
      </c>
      <c r="C29" s="79">
        <v>229</v>
      </c>
      <c r="D29" s="79">
        <v>1977</v>
      </c>
      <c r="E29" s="79">
        <f t="shared" ref="E29:E36" si="2">SUM(C29:D29)</f>
        <v>2206</v>
      </c>
      <c r="F29" s="1"/>
      <c r="G29" s="1"/>
      <c r="H29" s="1"/>
      <c r="I29" s="14" t="s">
        <v>62</v>
      </c>
      <c r="J29" s="79">
        <v>4542</v>
      </c>
      <c r="K29" s="79">
        <v>9562</v>
      </c>
      <c r="L29" s="79">
        <f>SUM(J29:K29)</f>
        <v>14104</v>
      </c>
      <c r="M29" s="241"/>
      <c r="N29" s="124"/>
      <c r="O29" s="157"/>
      <c r="P29" s="1"/>
      <c r="Q29" s="1"/>
      <c r="R29" s="1"/>
      <c r="S29" s="1"/>
      <c r="T29" s="156"/>
      <c r="U29" s="124"/>
      <c r="V29" s="124"/>
      <c r="W29" s="124"/>
      <c r="X29" s="124"/>
      <c r="Y29" s="124"/>
      <c r="Z29" s="124"/>
      <c r="AA29" s="124"/>
    </row>
    <row r="30" spans="1:27">
      <c r="A30" s="1"/>
      <c r="B30" s="295" t="s">
        <v>57</v>
      </c>
      <c r="C30" s="79">
        <v>775</v>
      </c>
      <c r="D30" s="79">
        <v>6542</v>
      </c>
      <c r="E30" s="79">
        <f t="shared" si="2"/>
        <v>7317</v>
      </c>
      <c r="F30" s="1"/>
      <c r="G30" s="1"/>
      <c r="H30" s="1"/>
      <c r="I30" s="14" t="s">
        <v>385</v>
      </c>
      <c r="J30" s="79">
        <v>4277</v>
      </c>
      <c r="K30" s="79">
        <v>10848</v>
      </c>
      <c r="L30" s="79">
        <f>SUM(J30:K30)</f>
        <v>15125</v>
      </c>
      <c r="M30" s="241"/>
      <c r="N30" s="124"/>
      <c r="O30" s="157"/>
      <c r="P30" s="1"/>
      <c r="Q30" s="1"/>
      <c r="R30" s="1"/>
      <c r="S30" s="1"/>
      <c r="T30" s="156"/>
      <c r="U30" s="124"/>
      <c r="V30" s="124"/>
      <c r="W30" s="124"/>
      <c r="X30" s="124"/>
      <c r="Y30" s="124"/>
      <c r="Z30" s="124"/>
      <c r="AA30" s="124"/>
    </row>
    <row r="31" spans="1:27">
      <c r="A31" s="1"/>
      <c r="B31" s="295" t="s">
        <v>58</v>
      </c>
      <c r="C31" s="79">
        <v>616</v>
      </c>
      <c r="D31" s="79">
        <v>4993</v>
      </c>
      <c r="E31" s="79">
        <f t="shared" si="2"/>
        <v>5609</v>
      </c>
      <c r="F31" s="1"/>
      <c r="G31" s="1"/>
      <c r="H31" s="1"/>
      <c r="I31" s="16" t="s">
        <v>386</v>
      </c>
      <c r="J31" s="31">
        <f>SUM(J28:J30)</f>
        <v>15228</v>
      </c>
      <c r="K31" s="31">
        <f>SUM(K28:K30)</f>
        <v>30298</v>
      </c>
      <c r="L31" s="31">
        <f>SUM(J31:K31)</f>
        <v>45526</v>
      </c>
      <c r="M31" s="241"/>
      <c r="N31" s="124"/>
      <c r="O31" s="124"/>
      <c r="P31" s="124"/>
      <c r="Q31" s="124"/>
      <c r="R31" s="124"/>
      <c r="S31" s="124"/>
      <c r="T31" s="124"/>
      <c r="U31" s="124"/>
      <c r="V31" s="124"/>
      <c r="W31" s="124"/>
      <c r="X31" s="124"/>
      <c r="Y31" s="124"/>
      <c r="Z31" s="124"/>
      <c r="AA31" s="124"/>
    </row>
    <row r="32" spans="1:27" ht="15" customHeight="1">
      <c r="A32" s="1"/>
      <c r="B32" s="295" t="s">
        <v>59</v>
      </c>
      <c r="C32" s="79">
        <v>524</v>
      </c>
      <c r="D32" s="79">
        <v>3318</v>
      </c>
      <c r="E32" s="79">
        <f t="shared" si="2"/>
        <v>3842</v>
      </c>
      <c r="F32" s="1"/>
      <c r="G32" s="1"/>
      <c r="H32" s="1"/>
      <c r="I32" s="296" t="s">
        <v>552</v>
      </c>
      <c r="J32" s="124"/>
      <c r="K32" s="124"/>
      <c r="L32" s="124"/>
      <c r="M32" s="124"/>
      <c r="N32" s="124"/>
      <c r="O32" s="124"/>
      <c r="P32" s="124"/>
      <c r="Q32" s="124"/>
      <c r="R32" s="124"/>
      <c r="S32" s="124"/>
      <c r="T32" s="124"/>
      <c r="U32" s="124"/>
      <c r="V32" s="124"/>
      <c r="W32" s="124"/>
      <c r="X32" s="124"/>
      <c r="Y32" s="124"/>
      <c r="Z32" s="124"/>
      <c r="AA32" s="124"/>
    </row>
    <row r="33" spans="1:27" ht="15" customHeight="1">
      <c r="A33" s="1"/>
      <c r="B33" s="295" t="s">
        <v>60</v>
      </c>
      <c r="C33" s="79">
        <v>838</v>
      </c>
      <c r="D33" s="79">
        <v>4357</v>
      </c>
      <c r="E33" s="79">
        <f t="shared" si="2"/>
        <v>5195</v>
      </c>
      <c r="F33" s="1"/>
      <c r="G33" s="1"/>
      <c r="H33" s="1"/>
      <c r="I33" s="124"/>
      <c r="J33" s="2"/>
      <c r="K33" s="4"/>
      <c r="L33" s="4"/>
      <c r="M33" s="124"/>
      <c r="N33" s="124"/>
      <c r="O33" s="124"/>
      <c r="P33" s="124"/>
      <c r="Q33" s="124"/>
      <c r="R33" s="124"/>
      <c r="S33" s="124"/>
      <c r="T33" s="124"/>
      <c r="U33" s="124"/>
      <c r="V33" s="124"/>
      <c r="W33" s="124"/>
      <c r="X33" s="124"/>
      <c r="Y33" s="124"/>
      <c r="Z33" s="124"/>
      <c r="AA33" s="124"/>
    </row>
    <row r="34" spans="1:27">
      <c r="A34" s="1"/>
      <c r="B34" s="295" t="s">
        <v>512</v>
      </c>
      <c r="C34" s="79">
        <v>3954</v>
      </c>
      <c r="D34" s="79">
        <v>1114</v>
      </c>
      <c r="E34" s="79">
        <f t="shared" si="2"/>
        <v>5068</v>
      </c>
      <c r="F34" s="1"/>
      <c r="G34" s="1"/>
      <c r="H34" s="1"/>
      <c r="I34" s="124"/>
      <c r="J34" s="157"/>
      <c r="K34" s="1"/>
      <c r="L34" s="1"/>
      <c r="M34" s="124"/>
      <c r="N34" s="124"/>
      <c r="O34" s="124"/>
      <c r="P34" s="124"/>
      <c r="Q34" s="124"/>
      <c r="R34" s="124"/>
      <c r="S34" s="124"/>
      <c r="T34" s="124"/>
      <c r="U34" s="124"/>
      <c r="V34" s="124"/>
      <c r="W34" s="124"/>
      <c r="X34" s="124"/>
      <c r="Y34" s="124"/>
      <c r="Z34" s="124"/>
      <c r="AA34" s="124"/>
    </row>
    <row r="35" spans="1:27">
      <c r="A35" s="1"/>
      <c r="B35" s="300" t="s">
        <v>70</v>
      </c>
      <c r="C35" s="79">
        <v>7897</v>
      </c>
      <c r="D35" s="79">
        <v>6358</v>
      </c>
      <c r="E35" s="79">
        <f t="shared" si="2"/>
        <v>14255</v>
      </c>
      <c r="F35" s="1"/>
      <c r="G35" s="1"/>
      <c r="H35" s="1"/>
      <c r="I35" s="124"/>
      <c r="J35" s="157"/>
      <c r="K35" s="1"/>
      <c r="L35" s="1"/>
      <c r="M35" s="124"/>
      <c r="N35" s="124"/>
      <c r="O35" s="124"/>
      <c r="P35" s="124"/>
      <c r="Q35" s="124"/>
      <c r="R35" s="124"/>
      <c r="S35" s="124"/>
      <c r="T35" s="124"/>
      <c r="U35" s="124"/>
      <c r="V35" s="124"/>
      <c r="W35" s="124"/>
      <c r="X35" s="124"/>
      <c r="Y35" s="124"/>
      <c r="Z35" s="124"/>
      <c r="AA35" s="124"/>
    </row>
    <row r="36" spans="1:27">
      <c r="A36" s="1"/>
      <c r="B36" s="25" t="s">
        <v>121</v>
      </c>
      <c r="C36" s="139">
        <f>SUM(C28:C35)</f>
        <v>15228</v>
      </c>
      <c r="D36" s="139">
        <f>SUM(D28:D35)</f>
        <v>30298</v>
      </c>
      <c r="E36" s="31">
        <f t="shared" si="2"/>
        <v>45526</v>
      </c>
      <c r="F36" s="1"/>
      <c r="G36" s="1"/>
      <c r="H36" s="1"/>
      <c r="I36" s="124"/>
      <c r="J36" s="157"/>
      <c r="K36" s="1"/>
      <c r="L36" s="1"/>
      <c r="M36" s="124"/>
      <c r="N36" s="156"/>
      <c r="O36" s="124"/>
      <c r="P36" s="124"/>
      <c r="Q36" s="124"/>
      <c r="R36" s="124"/>
      <c r="S36" s="124"/>
      <c r="T36" s="124"/>
      <c r="U36" s="124"/>
      <c r="V36" s="124"/>
      <c r="W36" s="124"/>
      <c r="X36" s="124"/>
      <c r="Y36" s="124"/>
      <c r="Z36" s="124"/>
      <c r="AA36" s="124"/>
    </row>
    <row r="37" spans="1:27">
      <c r="A37" s="1"/>
      <c r="B37" s="296" t="s">
        <v>552</v>
      </c>
      <c r="C37" s="1"/>
      <c r="D37" s="1"/>
      <c r="E37" s="1"/>
      <c r="F37" s="1"/>
      <c r="G37" s="1"/>
      <c r="H37" s="156"/>
      <c r="I37" s="159"/>
      <c r="J37" s="157"/>
      <c r="K37" s="1"/>
      <c r="L37" s="1"/>
      <c r="M37" s="124"/>
      <c r="N37" s="124"/>
      <c r="O37" s="124"/>
      <c r="P37" s="124"/>
      <c r="Q37" s="124"/>
      <c r="R37" s="124"/>
      <c r="S37" s="124"/>
      <c r="T37" s="124"/>
      <c r="U37" s="124"/>
      <c r="V37" s="124"/>
      <c r="W37" s="124"/>
      <c r="X37" s="124"/>
      <c r="Y37" s="124"/>
      <c r="Z37" s="124"/>
      <c r="AA37" s="124"/>
    </row>
    <row r="38" spans="1:27">
      <c r="A38" s="1"/>
      <c r="B38" s="157"/>
      <c r="C38" s="1"/>
      <c r="D38" s="1"/>
      <c r="E38" s="1"/>
      <c r="F38" s="1"/>
      <c r="G38" s="1"/>
      <c r="H38" s="2"/>
      <c r="I38" s="4"/>
      <c r="J38" s="4"/>
      <c r="K38" s="124"/>
      <c r="L38" s="124"/>
      <c r="M38" s="124"/>
      <c r="N38" s="124"/>
      <c r="O38" s="124"/>
      <c r="P38" s="124"/>
      <c r="Q38" s="124"/>
      <c r="R38" s="124"/>
      <c r="S38" s="124"/>
      <c r="T38" s="124"/>
      <c r="U38" s="124"/>
      <c r="V38" s="124"/>
      <c r="W38" s="124"/>
      <c r="X38" s="124"/>
      <c r="Y38" s="124"/>
      <c r="Z38" s="124"/>
      <c r="AA38" s="124"/>
    </row>
    <row r="39" spans="1:27">
      <c r="A39" s="1"/>
      <c r="B39" s="157"/>
      <c r="C39" s="1"/>
      <c r="D39" s="1"/>
      <c r="E39" s="1"/>
      <c r="F39" s="1"/>
      <c r="G39" s="156"/>
      <c r="H39" s="157"/>
      <c r="I39" s="1"/>
      <c r="J39" s="1"/>
      <c r="K39" s="124"/>
      <c r="L39" s="156"/>
      <c r="M39" s="124"/>
      <c r="N39" s="124"/>
      <c r="O39" s="124"/>
      <c r="P39" s="124"/>
      <c r="Q39" s="124"/>
      <c r="R39" s="124"/>
      <c r="S39" s="124"/>
      <c r="T39" s="124"/>
      <c r="U39" s="124"/>
      <c r="V39" s="124"/>
      <c r="W39" s="124"/>
      <c r="X39" s="124"/>
      <c r="Y39" s="124"/>
      <c r="Z39" s="124"/>
      <c r="AA39" s="124"/>
    </row>
    <row r="40" spans="1:27">
      <c r="A40" s="124"/>
      <c r="B40" s="157"/>
      <c r="C40" s="1"/>
      <c r="D40" s="1"/>
      <c r="E40" s="1"/>
      <c r="F40" s="73"/>
      <c r="G40" s="73"/>
      <c r="H40" s="157"/>
      <c r="I40" s="1"/>
      <c r="J40" s="1"/>
      <c r="K40" s="124"/>
      <c r="L40" s="124"/>
      <c r="M40" s="124"/>
      <c r="N40" s="124"/>
      <c r="O40" s="124"/>
      <c r="P40" s="124"/>
      <c r="Q40" s="124"/>
      <c r="R40" s="124"/>
      <c r="S40" s="124"/>
      <c r="T40" s="124"/>
      <c r="U40" s="124"/>
      <c r="V40" s="124"/>
      <c r="W40" s="124"/>
      <c r="X40" s="124"/>
      <c r="Y40" s="124"/>
      <c r="Z40" s="124"/>
      <c r="AA40" s="124"/>
    </row>
    <row r="41" spans="1:27">
      <c r="A41" s="124"/>
      <c r="B41" s="157"/>
      <c r="C41" s="1"/>
      <c r="D41" s="1"/>
      <c r="E41" s="1"/>
      <c r="F41" s="73"/>
      <c r="G41" s="73"/>
      <c r="H41" s="157"/>
      <c r="I41" s="1"/>
      <c r="J41" s="1"/>
      <c r="K41" s="124"/>
      <c r="L41" s="124"/>
      <c r="M41" s="124"/>
      <c r="N41" s="124"/>
      <c r="O41" s="124"/>
      <c r="P41" s="124"/>
      <c r="Q41" s="124"/>
      <c r="R41" s="124"/>
      <c r="S41" s="124"/>
      <c r="T41" s="124"/>
      <c r="U41" s="124"/>
      <c r="V41" s="124"/>
      <c r="W41" s="124"/>
      <c r="X41" s="124"/>
      <c r="Y41" s="124"/>
      <c r="Z41" s="124"/>
      <c r="AA41" s="124"/>
    </row>
    <row r="42" spans="1:27">
      <c r="A42" s="124"/>
      <c r="B42" s="157"/>
      <c r="C42" s="1"/>
      <c r="D42" s="1"/>
      <c r="E42" s="1"/>
      <c r="F42" s="4"/>
      <c r="G42" s="4"/>
      <c r="H42" s="157"/>
      <c r="I42" s="1"/>
      <c r="J42" s="1"/>
      <c r="K42" s="124"/>
      <c r="L42" s="124"/>
      <c r="M42" s="124"/>
      <c r="N42" s="124"/>
      <c r="O42" s="124"/>
      <c r="P42" s="124"/>
      <c r="Q42" s="124"/>
      <c r="R42" s="124"/>
      <c r="S42" s="124"/>
      <c r="T42" s="124"/>
      <c r="U42" s="124"/>
      <c r="V42" s="124"/>
      <c r="W42" s="124"/>
      <c r="X42" s="124"/>
      <c r="Y42" s="124"/>
      <c r="Z42" s="124"/>
      <c r="AA42" s="124"/>
    </row>
    <row r="43" spans="1:27">
      <c r="A43" s="124"/>
      <c r="B43" s="157"/>
      <c r="C43" s="1"/>
      <c r="D43" s="1"/>
      <c r="E43" s="1"/>
      <c r="F43" s="1"/>
      <c r="G43" s="1"/>
      <c r="H43" s="157"/>
      <c r="I43" s="1"/>
      <c r="J43" s="1"/>
      <c r="K43" s="156"/>
      <c r="L43" s="124"/>
      <c r="M43" s="124"/>
      <c r="N43" s="124"/>
      <c r="O43" s="124"/>
      <c r="P43" s="124"/>
      <c r="Q43" s="124"/>
      <c r="R43" s="124"/>
      <c r="S43" s="124"/>
      <c r="T43" s="124"/>
      <c r="U43" s="124"/>
      <c r="V43" s="124"/>
      <c r="W43" s="124"/>
      <c r="X43" s="124"/>
      <c r="Y43" s="124"/>
      <c r="Z43" s="124"/>
      <c r="AA43" s="124"/>
    </row>
    <row r="44" spans="1:27">
      <c r="A44" s="124"/>
      <c r="B44" s="1"/>
      <c r="C44" s="1"/>
      <c r="D44" s="1"/>
      <c r="E44" s="1"/>
      <c r="F44" s="1"/>
      <c r="G44" s="1"/>
      <c r="H44" s="157"/>
      <c r="I44" s="1"/>
      <c r="J44" s="1"/>
      <c r="K44" s="124"/>
      <c r="L44" s="124"/>
      <c r="M44" s="124"/>
      <c r="N44" s="124"/>
      <c r="O44" s="124"/>
      <c r="P44" s="124"/>
      <c r="Q44" s="124"/>
      <c r="R44" s="124"/>
      <c r="S44" s="124"/>
      <c r="T44" s="124"/>
      <c r="U44" s="124"/>
      <c r="V44" s="124"/>
      <c r="W44" s="124"/>
      <c r="X44" s="124"/>
      <c r="Y44" s="124"/>
      <c r="Z44" s="124"/>
      <c r="AA44" s="124"/>
    </row>
    <row r="45" spans="1:27">
      <c r="A45" s="124"/>
      <c r="B45" s="1"/>
      <c r="C45" s="157"/>
      <c r="D45" s="1"/>
      <c r="E45" s="1"/>
      <c r="F45" s="1"/>
      <c r="G45" s="1"/>
      <c r="H45" s="157"/>
      <c r="I45" s="1"/>
      <c r="J45" s="1"/>
      <c r="K45" s="124"/>
      <c r="L45" s="124"/>
      <c r="M45" s="124"/>
      <c r="N45" s="124"/>
      <c r="O45" s="124"/>
      <c r="P45" s="124"/>
      <c r="Q45" s="124"/>
      <c r="R45" s="124"/>
      <c r="S45" s="124"/>
      <c r="T45" s="124"/>
      <c r="U45" s="124"/>
      <c r="V45" s="124"/>
      <c r="W45" s="124"/>
      <c r="X45" s="124"/>
      <c r="Y45" s="124"/>
      <c r="Z45" s="124"/>
      <c r="AA45" s="124"/>
    </row>
    <row r="46" spans="1:27">
      <c r="A46" s="124"/>
      <c r="B46" s="1"/>
      <c r="C46" s="157"/>
      <c r="D46" s="1"/>
      <c r="E46" s="1"/>
      <c r="F46" s="1"/>
      <c r="G46" s="1"/>
      <c r="H46" s="157"/>
      <c r="I46" s="1"/>
      <c r="J46" s="1"/>
      <c r="K46" s="124"/>
      <c r="L46" s="124"/>
      <c r="M46" s="124"/>
      <c r="N46" s="124"/>
      <c r="O46" s="124"/>
      <c r="P46" s="124"/>
      <c r="Q46" s="124"/>
      <c r="R46" s="124"/>
      <c r="S46" s="124"/>
      <c r="T46" s="124"/>
      <c r="U46" s="124"/>
      <c r="V46" s="124"/>
      <c r="W46" s="124"/>
      <c r="X46" s="124"/>
      <c r="Y46" s="124"/>
      <c r="Z46" s="124"/>
      <c r="AA46" s="124"/>
    </row>
    <row r="47" spans="1:27">
      <c r="A47" s="124"/>
      <c r="B47" s="1"/>
      <c r="C47" s="157"/>
      <c r="D47" s="1"/>
      <c r="E47" s="1"/>
      <c r="F47" s="1"/>
      <c r="G47" s="1"/>
      <c r="H47" s="157"/>
      <c r="I47" s="1"/>
      <c r="J47" s="1"/>
      <c r="K47" s="124"/>
      <c r="L47" s="124"/>
      <c r="M47" s="124"/>
      <c r="N47" s="124"/>
      <c r="O47" s="124"/>
      <c r="P47" s="124"/>
      <c r="Q47" s="124"/>
      <c r="R47" s="124"/>
      <c r="S47" s="124"/>
      <c r="T47" s="124"/>
      <c r="U47" s="124"/>
      <c r="V47" s="124"/>
      <c r="W47" s="124"/>
      <c r="X47" s="124"/>
      <c r="Y47" s="124"/>
      <c r="Z47" s="124"/>
      <c r="AA47" s="124"/>
    </row>
    <row r="48" spans="1:27">
      <c r="A48" s="124"/>
      <c r="B48" s="1"/>
      <c r="C48" s="157"/>
      <c r="D48" s="1"/>
      <c r="E48" s="1"/>
      <c r="F48" s="1"/>
      <c r="G48" s="1"/>
      <c r="H48" s="124"/>
      <c r="I48" s="124"/>
      <c r="J48" s="124"/>
      <c r="K48" s="124"/>
      <c r="L48" s="124"/>
      <c r="M48" s="124"/>
      <c r="N48" s="124"/>
      <c r="O48" s="124"/>
      <c r="P48" s="124"/>
      <c r="Q48" s="124"/>
      <c r="R48" s="124"/>
      <c r="S48" s="124"/>
      <c r="T48" s="124"/>
      <c r="U48" s="124"/>
      <c r="V48" s="124"/>
      <c r="W48" s="124"/>
      <c r="X48" s="124"/>
      <c r="Y48" s="124"/>
      <c r="Z48" s="124"/>
      <c r="AA48" s="124"/>
    </row>
    <row r="49" spans="1:27">
      <c r="A49" s="124"/>
      <c r="B49" s="1"/>
      <c r="C49" s="157"/>
      <c r="D49" s="1"/>
      <c r="E49" s="1"/>
      <c r="F49" s="1"/>
      <c r="G49" s="1"/>
      <c r="H49" s="124"/>
      <c r="I49" s="124"/>
      <c r="J49" s="124"/>
      <c r="K49" s="124"/>
      <c r="L49" s="124"/>
      <c r="M49" s="124"/>
      <c r="N49" s="124"/>
      <c r="O49" s="124"/>
      <c r="P49" s="124"/>
      <c r="Q49" s="124"/>
      <c r="R49" s="124"/>
      <c r="S49" s="124"/>
      <c r="T49" s="124"/>
      <c r="U49" s="124"/>
      <c r="V49" s="124"/>
      <c r="W49" s="124"/>
      <c r="X49" s="124"/>
      <c r="Y49" s="124"/>
      <c r="Z49" s="124"/>
      <c r="AA49" s="124"/>
    </row>
    <row r="50" spans="1:27">
      <c r="A50" s="124"/>
      <c r="B50" s="1"/>
      <c r="C50" s="157"/>
      <c r="D50" s="1"/>
      <c r="E50" s="1"/>
      <c r="F50" s="1"/>
      <c r="G50" s="1"/>
      <c r="H50" s="124"/>
      <c r="I50" s="124"/>
      <c r="J50" s="124"/>
      <c r="K50" s="124"/>
      <c r="L50" s="124"/>
      <c r="M50" s="124"/>
      <c r="N50" s="124"/>
      <c r="O50" s="124"/>
      <c r="P50" s="124"/>
      <c r="Q50" s="124"/>
      <c r="R50" s="124"/>
      <c r="S50" s="124"/>
      <c r="T50" s="124"/>
      <c r="U50" s="124"/>
      <c r="V50" s="124"/>
      <c r="W50" s="124"/>
      <c r="X50" s="124"/>
      <c r="Y50" s="124"/>
      <c r="Z50" s="124"/>
      <c r="AA50" s="124"/>
    </row>
    <row r="51" spans="1:27">
      <c r="A51" s="124"/>
      <c r="B51" s="1"/>
      <c r="C51" s="157"/>
      <c r="D51" s="1"/>
      <c r="E51" s="1"/>
      <c r="F51" s="1"/>
      <c r="G51" s="1"/>
      <c r="H51" s="124"/>
      <c r="I51" s="124"/>
      <c r="J51" s="124"/>
      <c r="K51" s="124"/>
      <c r="L51" s="124"/>
      <c r="M51" s="124"/>
      <c r="N51" s="124"/>
      <c r="O51" s="124"/>
      <c r="P51" s="124"/>
      <c r="Q51" s="124"/>
      <c r="R51" s="124"/>
      <c r="S51" s="124"/>
      <c r="T51" s="124"/>
      <c r="U51" s="124"/>
      <c r="V51" s="124"/>
      <c r="W51" s="124"/>
      <c r="X51" s="124"/>
      <c r="Y51" s="124"/>
      <c r="Z51" s="124"/>
      <c r="AA51" s="124"/>
    </row>
    <row r="52" spans="1:27">
      <c r="A52" s="124"/>
      <c r="B52" s="1"/>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row>
    <row r="53" spans="1:27">
      <c r="A53" s="124"/>
      <c r="B53" s="1"/>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row>
    <row r="54" spans="1:27">
      <c r="A54" s="124"/>
      <c r="B54" s="1"/>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row>
    <row r="55" spans="1:27">
      <c r="A55" s="124"/>
      <c r="B55" s="1"/>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row>
    <row r="56" spans="1:27">
      <c r="A56" s="124"/>
      <c r="B56" s="1"/>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row>
    <row r="57" spans="1:27">
      <c r="A57" s="124"/>
      <c r="B57" s="1"/>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row>
    <row r="58" spans="1:27">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row>
    <row r="59" spans="1:27">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row>
    <row r="60" spans="1:27">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row>
    <row r="61" spans="1:27">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row>
    <row r="62" spans="1:27">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row>
    <row r="63" spans="1:27">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row>
    <row r="64" spans="1:27">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row>
    <row r="65" spans="1:27">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row>
    <row r="66" spans="1:27">
      <c r="A66" s="124"/>
      <c r="F66" s="124"/>
      <c r="I66" s="124"/>
      <c r="J66" s="124"/>
      <c r="K66" s="124"/>
      <c r="L66" s="124"/>
      <c r="M66" s="124"/>
      <c r="N66" s="124"/>
      <c r="O66" s="124"/>
      <c r="P66" s="124"/>
      <c r="Q66" s="124"/>
      <c r="R66" s="124"/>
      <c r="S66" s="124"/>
      <c r="T66" s="124"/>
      <c r="U66" s="124"/>
      <c r="V66" s="124"/>
      <c r="W66" s="124"/>
      <c r="X66" s="124"/>
      <c r="Y66" s="124"/>
      <c r="Z66" s="124"/>
      <c r="AA66" s="124"/>
    </row>
    <row r="67" spans="1:27">
      <c r="A67" s="124"/>
      <c r="O67" s="124"/>
      <c r="P67" s="124"/>
      <c r="Q67" s="124"/>
      <c r="R67" s="124"/>
      <c r="S67" s="124"/>
      <c r="T67" s="124"/>
      <c r="U67" s="124"/>
      <c r="V67" s="124"/>
      <c r="W67" s="124"/>
      <c r="X67" s="124"/>
      <c r="Y67" s="124"/>
      <c r="Z67" s="124"/>
      <c r="AA67" s="124"/>
    </row>
    <row r="68" spans="1:27">
      <c r="A68" s="124"/>
      <c r="O68" s="124"/>
      <c r="P68" s="124"/>
      <c r="Q68" s="124"/>
      <c r="R68" s="124"/>
      <c r="S68" s="124"/>
      <c r="T68" s="124"/>
      <c r="U68" s="124"/>
      <c r="V68" s="124"/>
      <c r="W68" s="124"/>
      <c r="X68" s="124"/>
      <c r="Y68" s="124"/>
      <c r="Z68" s="124"/>
      <c r="AA68" s="124"/>
    </row>
    <row r="69" spans="1:27">
      <c r="A69" s="124"/>
      <c r="O69" s="124"/>
      <c r="P69" s="124"/>
      <c r="Q69" s="124"/>
      <c r="R69" s="124"/>
      <c r="S69" s="124"/>
      <c r="T69" s="124"/>
      <c r="U69" s="124"/>
      <c r="V69" s="124"/>
      <c r="W69" s="124"/>
      <c r="X69" s="124"/>
      <c r="Y69" s="124"/>
      <c r="Z69" s="124"/>
      <c r="AA69" s="124"/>
    </row>
    <row r="70" spans="1:27">
      <c r="A70" s="124"/>
      <c r="O70" s="124"/>
      <c r="P70" s="124"/>
      <c r="Q70" s="124"/>
      <c r="R70" s="124"/>
      <c r="S70" s="124"/>
      <c r="T70" s="124"/>
      <c r="U70" s="124"/>
      <c r="V70" s="124"/>
      <c r="W70" s="124"/>
      <c r="X70" s="124"/>
      <c r="Y70" s="124"/>
      <c r="Z70" s="124"/>
      <c r="AA70" s="124"/>
    </row>
    <row r="71" spans="1:27">
      <c r="A71" s="124"/>
      <c r="O71" s="124"/>
      <c r="P71" s="124"/>
      <c r="Q71" s="124"/>
      <c r="R71" s="124"/>
      <c r="S71" s="124"/>
      <c r="T71" s="124"/>
      <c r="U71" s="124"/>
      <c r="V71" s="124"/>
      <c r="W71" s="124"/>
      <c r="X71" s="124"/>
      <c r="Y71" s="124"/>
      <c r="Z71" s="124"/>
      <c r="AA71" s="124"/>
    </row>
    <row r="72" spans="1:27">
      <c r="A72" s="124"/>
      <c r="O72" s="124"/>
      <c r="P72" s="124"/>
      <c r="Q72" s="124"/>
      <c r="R72" s="124"/>
      <c r="S72" s="124"/>
      <c r="T72" s="124"/>
      <c r="U72" s="124"/>
      <c r="V72" s="124"/>
      <c r="W72" s="124"/>
      <c r="X72" s="124"/>
      <c r="Y72" s="124"/>
      <c r="Z72" s="124"/>
      <c r="AA72" s="124"/>
    </row>
    <row r="73" spans="1:27">
      <c r="A73" s="124"/>
      <c r="O73" s="124"/>
      <c r="P73" s="124"/>
      <c r="Q73" s="124"/>
      <c r="R73" s="124"/>
      <c r="S73" s="124"/>
      <c r="T73" s="124"/>
      <c r="U73" s="124"/>
      <c r="V73" s="124"/>
      <c r="W73" s="124"/>
      <c r="X73" s="124"/>
      <c r="Y73" s="124"/>
      <c r="Z73" s="124"/>
      <c r="AA73" s="124"/>
    </row>
    <row r="74" spans="1:27">
      <c r="A74" s="124"/>
      <c r="O74" s="124"/>
      <c r="P74" s="124"/>
      <c r="Q74" s="124"/>
      <c r="R74" s="124"/>
      <c r="S74" s="124"/>
      <c r="T74" s="124"/>
      <c r="U74" s="124"/>
      <c r="V74" s="124"/>
      <c r="W74" s="124"/>
      <c r="X74" s="124"/>
      <c r="Y74" s="124"/>
      <c r="Z74" s="124"/>
      <c r="AA74" s="124"/>
    </row>
    <row r="75" spans="1:27">
      <c r="A75" s="124"/>
      <c r="O75" s="124"/>
      <c r="P75" s="124"/>
      <c r="Q75" s="124"/>
      <c r="R75" s="124"/>
      <c r="S75" s="124"/>
      <c r="T75" s="124"/>
      <c r="U75" s="124"/>
      <c r="V75" s="124"/>
      <c r="W75" s="124"/>
      <c r="X75" s="124"/>
      <c r="Y75" s="124"/>
      <c r="Z75" s="124"/>
      <c r="AA75" s="124"/>
    </row>
    <row r="76" spans="1:27">
      <c r="A76" s="124"/>
      <c r="O76" s="124"/>
      <c r="P76" s="124"/>
      <c r="Q76" s="124"/>
      <c r="R76" s="124"/>
      <c r="S76" s="124"/>
      <c r="T76" s="124"/>
      <c r="U76" s="124"/>
      <c r="V76" s="124"/>
      <c r="W76" s="124"/>
      <c r="X76" s="124"/>
      <c r="Y76" s="124"/>
      <c r="Z76" s="124"/>
      <c r="AA76" s="124"/>
    </row>
    <row r="77" spans="1:27">
      <c r="A77" s="124"/>
      <c r="O77" s="124"/>
      <c r="P77" s="124"/>
      <c r="Q77" s="124"/>
      <c r="R77" s="124"/>
      <c r="S77" s="124"/>
      <c r="T77" s="124"/>
      <c r="U77" s="124"/>
      <c r="V77" s="124"/>
      <c r="W77" s="124"/>
      <c r="X77" s="124"/>
      <c r="Y77" s="124"/>
      <c r="Z77" s="124"/>
      <c r="AA77" s="124"/>
    </row>
  </sheetData>
  <mergeCells count="5">
    <mergeCell ref="B25:E26"/>
    <mergeCell ref="I25:L26"/>
    <mergeCell ref="B3:C3"/>
    <mergeCell ref="B12:G12"/>
    <mergeCell ref="I12:M12"/>
  </mergeCells>
  <hyperlinks>
    <hyperlink ref="B1" location="'Table of Contents'!A1" display="Table of Contents" xr:uid="{71E400D9-E398-4F6A-B8D6-7642B383DE59}"/>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9CE10-825A-4591-8132-78B3457F172E}">
  <dimension ref="A1:AE45"/>
  <sheetViews>
    <sheetView workbookViewId="0">
      <selection activeCell="B1" sqref="B1"/>
    </sheetView>
  </sheetViews>
  <sheetFormatPr defaultColWidth="9" defaultRowHeight="14.25"/>
  <cols>
    <col min="1" max="1" width="14" style="114" bestFit="1" customWidth="1"/>
    <col min="2" max="2" width="15.06640625" style="114" customWidth="1"/>
    <col min="3" max="15" width="13.86328125" style="114" customWidth="1"/>
    <col min="16" max="16" width="14.86328125" style="114" bestFit="1" customWidth="1"/>
    <col min="17" max="17" width="14" style="114" bestFit="1" customWidth="1"/>
    <col min="18" max="18" width="14.86328125" style="114" bestFit="1" customWidth="1"/>
    <col min="19" max="21" width="14" style="114" bestFit="1" customWidth="1"/>
    <col min="22" max="22" width="14.86328125" style="114" bestFit="1" customWidth="1"/>
    <col min="23" max="23" width="14" style="114" bestFit="1" customWidth="1"/>
    <col min="24" max="24" width="14.86328125" style="114" bestFit="1" customWidth="1"/>
    <col min="25" max="25" width="14" style="114" bestFit="1" customWidth="1"/>
    <col min="26" max="26" width="19.73046875" style="114" bestFit="1" customWidth="1"/>
    <col min="27" max="27" width="18.86328125" style="114" bestFit="1" customWidth="1"/>
    <col min="28" max="28" width="10.265625" style="114" bestFit="1" customWidth="1"/>
    <col min="29" max="29" width="14.86328125" style="114" bestFit="1" customWidth="1"/>
    <col min="30" max="30" width="14" style="114" bestFit="1" customWidth="1"/>
    <col min="31" max="31" width="10.265625" style="114" bestFit="1" customWidth="1"/>
    <col min="32" max="32" width="14.86328125" style="114" bestFit="1" customWidth="1"/>
    <col min="33" max="33" width="14" style="114" bestFit="1" customWidth="1"/>
    <col min="34" max="34" width="10.265625" style="114" bestFit="1" customWidth="1"/>
    <col min="35" max="35" width="14.86328125" style="114" bestFit="1" customWidth="1"/>
    <col min="36" max="36" width="14" style="114" bestFit="1" customWidth="1"/>
    <col min="37" max="37" width="10.265625" style="114" bestFit="1" customWidth="1"/>
    <col min="38" max="38" width="19.73046875" style="114" bestFit="1" customWidth="1"/>
    <col min="39" max="39" width="18.86328125" style="114" bestFit="1" customWidth="1"/>
    <col min="40" max="40" width="15.1328125" style="114" bestFit="1" customWidth="1"/>
    <col min="41" max="48" width="15.265625" style="114" bestFit="1" customWidth="1"/>
    <col min="49" max="49" width="19.73046875" style="114" bestFit="1" customWidth="1"/>
    <col min="50" max="50" width="18.86328125" style="114" bestFit="1" customWidth="1"/>
    <col min="51" max="52" width="15.1328125" style="114" bestFit="1" customWidth="1"/>
    <col min="53" max="16384" width="9" style="114"/>
  </cols>
  <sheetData>
    <row r="1" spans="1:31">
      <c r="A1" s="156"/>
      <c r="B1" s="85" t="s">
        <v>122</v>
      </c>
      <c r="C1" s="124"/>
      <c r="D1" s="124"/>
      <c r="E1" s="124"/>
      <c r="F1" s="124"/>
      <c r="G1" s="124"/>
      <c r="H1" s="124"/>
      <c r="I1" s="124"/>
      <c r="J1" s="124"/>
      <c r="K1" s="124"/>
      <c r="L1" s="124"/>
      <c r="M1" s="124"/>
      <c r="N1" s="124"/>
      <c r="O1" s="124"/>
      <c r="P1" s="124"/>
      <c r="Q1" s="124"/>
      <c r="R1" s="124"/>
      <c r="S1" s="156"/>
      <c r="T1" s="156"/>
      <c r="AA1" s="191"/>
      <c r="AB1" s="191"/>
      <c r="AC1" s="191"/>
      <c r="AD1" s="191"/>
      <c r="AE1" s="191"/>
    </row>
    <row r="2" spans="1:31" ht="16.899999999999999">
      <c r="A2" s="156"/>
      <c r="B2" s="428" t="s">
        <v>501</v>
      </c>
      <c r="C2" s="428"/>
      <c r="D2" s="428"/>
      <c r="E2" s="428"/>
      <c r="F2" s="428"/>
      <c r="G2" s="428"/>
      <c r="H2" s="428"/>
      <c r="I2" s="428"/>
      <c r="J2" s="428"/>
      <c r="K2" s="428"/>
      <c r="L2" s="428"/>
      <c r="M2" s="428"/>
      <c r="N2" s="428"/>
      <c r="O2" s="428"/>
      <c r="P2" s="124"/>
      <c r="Q2" s="124"/>
      <c r="R2" s="124"/>
      <c r="S2" s="156"/>
      <c r="T2" s="156"/>
      <c r="AA2" s="191"/>
      <c r="AB2" s="191"/>
      <c r="AC2" s="191"/>
      <c r="AD2" s="191"/>
      <c r="AE2" s="191"/>
    </row>
    <row r="3" spans="1:31">
      <c r="A3" s="156"/>
      <c r="B3" s="273" t="s">
        <v>387</v>
      </c>
      <c r="C3" s="272" t="s">
        <v>426</v>
      </c>
      <c r="D3" s="272" t="s">
        <v>427</v>
      </c>
      <c r="E3" s="272" t="s">
        <v>428</v>
      </c>
      <c r="F3" s="272" t="s">
        <v>429</v>
      </c>
      <c r="G3" s="272" t="s">
        <v>430</v>
      </c>
      <c r="H3" s="272" t="s">
        <v>431</v>
      </c>
      <c r="I3" s="272" t="s">
        <v>432</v>
      </c>
      <c r="J3" s="272" t="s">
        <v>433</v>
      </c>
      <c r="K3" s="272" t="s">
        <v>434</v>
      </c>
      <c r="L3" s="272" t="s">
        <v>435</v>
      </c>
      <c r="M3" s="272" t="s">
        <v>436</v>
      </c>
      <c r="N3" s="272" t="s">
        <v>437</v>
      </c>
      <c r="O3" s="272" t="s">
        <v>438</v>
      </c>
      <c r="P3" s="124"/>
      <c r="Q3" s="124"/>
      <c r="R3" s="124"/>
      <c r="S3" s="156"/>
      <c r="T3" s="156"/>
      <c r="AA3" s="191"/>
      <c r="AB3" s="191"/>
      <c r="AC3" s="191"/>
      <c r="AD3" s="191"/>
      <c r="AE3" s="191"/>
    </row>
    <row r="4" spans="1:31">
      <c r="A4" s="156"/>
      <c r="B4" s="140" t="s">
        <v>388</v>
      </c>
      <c r="C4" s="101">
        <v>1149</v>
      </c>
      <c r="D4" s="101">
        <v>2971</v>
      </c>
      <c r="E4" s="101">
        <v>4942</v>
      </c>
      <c r="F4" s="101">
        <v>3237</v>
      </c>
      <c r="G4" s="101">
        <v>2231</v>
      </c>
      <c r="H4" s="101">
        <v>2344</v>
      </c>
      <c r="I4" s="101">
        <v>1902</v>
      </c>
      <c r="J4" s="101">
        <v>1709</v>
      </c>
      <c r="K4" s="101">
        <v>1595</v>
      </c>
      <c r="L4" s="101">
        <v>3126</v>
      </c>
      <c r="M4" s="101">
        <v>2529</v>
      </c>
      <c r="N4" s="101">
        <v>3500</v>
      </c>
      <c r="O4" s="101">
        <v>1419</v>
      </c>
      <c r="P4" s="124"/>
      <c r="Q4" s="124"/>
      <c r="R4" s="124"/>
      <c r="S4" s="156"/>
      <c r="T4" s="156"/>
      <c r="AA4" s="191"/>
      <c r="AB4" s="191"/>
      <c r="AC4" s="191"/>
      <c r="AD4" s="191"/>
      <c r="AE4" s="191"/>
    </row>
    <row r="5" spans="1:31">
      <c r="A5" s="156"/>
      <c r="B5" s="140" t="s">
        <v>389</v>
      </c>
      <c r="C5" s="101">
        <v>38</v>
      </c>
      <c r="D5" s="101">
        <v>51</v>
      </c>
      <c r="E5" s="101">
        <v>111</v>
      </c>
      <c r="F5" s="101">
        <v>80</v>
      </c>
      <c r="G5" s="101">
        <v>44</v>
      </c>
      <c r="H5" s="101">
        <v>43</v>
      </c>
      <c r="I5" s="101">
        <v>33</v>
      </c>
      <c r="J5" s="101">
        <v>39</v>
      </c>
      <c r="K5" s="101">
        <v>46</v>
      </c>
      <c r="L5" s="101">
        <v>43</v>
      </c>
      <c r="M5" s="101">
        <v>68</v>
      </c>
      <c r="N5" s="101">
        <v>48</v>
      </c>
      <c r="O5" s="101">
        <v>47</v>
      </c>
      <c r="P5" s="124"/>
      <c r="Q5" s="124"/>
      <c r="R5" s="124"/>
      <c r="S5" s="156"/>
      <c r="T5" s="156"/>
      <c r="AA5" s="191"/>
      <c r="AB5" s="191"/>
      <c r="AC5" s="191"/>
      <c r="AD5" s="191"/>
      <c r="AE5" s="191"/>
    </row>
    <row r="6" spans="1:31">
      <c r="A6" s="156"/>
      <c r="B6" s="296" t="s">
        <v>552</v>
      </c>
      <c r="C6" s="161"/>
      <c r="D6" s="161"/>
      <c r="E6" s="161"/>
      <c r="F6" s="161"/>
      <c r="G6" s="161"/>
      <c r="H6" s="161"/>
      <c r="I6" s="161"/>
      <c r="J6" s="161"/>
      <c r="K6" s="161"/>
      <c r="L6" s="161"/>
      <c r="M6" s="161"/>
      <c r="N6" s="161"/>
      <c r="O6" s="161"/>
      <c r="P6" s="124"/>
      <c r="Q6" s="124"/>
      <c r="R6" s="124"/>
      <c r="S6" s="156"/>
      <c r="T6" s="156"/>
      <c r="AA6" s="191"/>
      <c r="AB6" s="191"/>
      <c r="AC6" s="191"/>
      <c r="AD6" s="191"/>
      <c r="AE6" s="191"/>
    </row>
    <row r="7" spans="1:31">
      <c r="A7" s="287"/>
      <c r="B7" s="296" t="s">
        <v>553</v>
      </c>
      <c r="C7" s="161"/>
      <c r="D7" s="161"/>
      <c r="E7" s="161"/>
      <c r="F7" s="161"/>
      <c r="G7" s="161"/>
      <c r="H7" s="161"/>
      <c r="I7" s="161"/>
      <c r="J7" s="161"/>
      <c r="K7" s="161"/>
      <c r="L7" s="161"/>
      <c r="M7" s="161"/>
      <c r="N7" s="161"/>
      <c r="O7" s="161"/>
      <c r="P7" s="287"/>
      <c r="Q7" s="287"/>
      <c r="R7" s="287"/>
      <c r="S7" s="287"/>
      <c r="T7" s="287"/>
      <c r="AA7" s="287"/>
      <c r="AB7" s="287"/>
      <c r="AC7" s="287"/>
      <c r="AD7" s="287"/>
      <c r="AE7" s="287"/>
    </row>
    <row r="8" spans="1:31">
      <c r="A8" s="287"/>
      <c r="B8" s="296"/>
      <c r="C8" s="402"/>
      <c r="D8" s="402"/>
      <c r="E8" s="402"/>
      <c r="F8" s="402"/>
      <c r="G8" s="402"/>
      <c r="H8" s="402"/>
      <c r="I8" s="402"/>
      <c r="J8" s="402"/>
      <c r="K8" s="402"/>
      <c r="L8" s="402"/>
      <c r="M8" s="402"/>
      <c r="N8" s="402"/>
      <c r="O8" s="402"/>
      <c r="P8" s="287"/>
      <c r="Q8" s="287"/>
      <c r="R8" s="287"/>
      <c r="S8" s="287"/>
      <c r="T8" s="287"/>
      <c r="AA8" s="287"/>
      <c r="AB8" s="287"/>
      <c r="AC8" s="287"/>
      <c r="AD8" s="287"/>
      <c r="AE8" s="287"/>
    </row>
    <row r="9" spans="1:31" ht="16.899999999999999">
      <c r="A9" s="241"/>
      <c r="B9" s="428" t="s">
        <v>519</v>
      </c>
      <c r="C9" s="428"/>
      <c r="D9" s="428"/>
      <c r="E9" s="428"/>
      <c r="F9" s="428"/>
      <c r="G9" s="428"/>
      <c r="H9" s="428"/>
      <c r="I9" s="428"/>
      <c r="J9" s="428"/>
      <c r="K9" s="428"/>
      <c r="L9" s="428"/>
      <c r="M9" s="428"/>
      <c r="N9" s="428"/>
      <c r="O9" s="428"/>
      <c r="P9" s="241"/>
      <c r="Q9" s="241"/>
      <c r="R9" s="241"/>
      <c r="S9" s="241"/>
      <c r="T9" s="241"/>
      <c r="AA9" s="241"/>
      <c r="AB9" s="241"/>
      <c r="AC9" s="241"/>
      <c r="AD9" s="241"/>
      <c r="AE9" s="241"/>
    </row>
    <row r="10" spans="1:31">
      <c r="A10" s="156"/>
      <c r="B10" s="71" t="s">
        <v>387</v>
      </c>
      <c r="C10" s="272" t="s">
        <v>426</v>
      </c>
      <c r="D10" s="272" t="s">
        <v>427</v>
      </c>
      <c r="E10" s="272" t="s">
        <v>428</v>
      </c>
      <c r="F10" s="272" t="s">
        <v>429</v>
      </c>
      <c r="G10" s="272" t="s">
        <v>430</v>
      </c>
      <c r="H10" s="272" t="s">
        <v>431</v>
      </c>
      <c r="I10" s="272" t="s">
        <v>432</v>
      </c>
      <c r="J10" s="272" t="s">
        <v>433</v>
      </c>
      <c r="K10" s="272" t="s">
        <v>434</v>
      </c>
      <c r="L10" s="272" t="s">
        <v>435</v>
      </c>
      <c r="M10" s="272" t="s">
        <v>436</v>
      </c>
      <c r="N10" s="272" t="s">
        <v>437</v>
      </c>
      <c r="O10" s="272" t="s">
        <v>438</v>
      </c>
      <c r="P10" s="124"/>
      <c r="Q10" s="124"/>
      <c r="R10" s="124"/>
      <c r="S10" s="156"/>
      <c r="T10" s="156"/>
      <c r="AA10" s="191"/>
      <c r="AB10" s="191"/>
      <c r="AC10" s="191"/>
      <c r="AD10" s="191"/>
      <c r="AE10" s="191"/>
    </row>
    <row r="11" spans="1:31">
      <c r="A11" s="156"/>
      <c r="B11" s="140" t="s">
        <v>225</v>
      </c>
      <c r="C11" s="101">
        <v>193077</v>
      </c>
      <c r="D11" s="101">
        <v>191414</v>
      </c>
      <c r="E11" s="101">
        <v>193067</v>
      </c>
      <c r="F11" s="101">
        <v>193124</v>
      </c>
      <c r="G11" s="101">
        <v>192374</v>
      </c>
      <c r="H11" s="101">
        <v>190630</v>
      </c>
      <c r="I11" s="101">
        <v>189186</v>
      </c>
      <c r="J11" s="101">
        <v>188091</v>
      </c>
      <c r="K11" s="101">
        <v>186778</v>
      </c>
      <c r="L11" s="101">
        <v>184637</v>
      </c>
      <c r="M11" s="101">
        <v>179743</v>
      </c>
      <c r="N11" s="101">
        <v>188178</v>
      </c>
      <c r="O11" s="101">
        <v>191526</v>
      </c>
      <c r="P11" s="124"/>
      <c r="Q11" s="124"/>
      <c r="R11" s="124"/>
      <c r="S11" s="156"/>
      <c r="T11" s="156"/>
      <c r="AA11" s="191"/>
      <c r="AB11" s="191"/>
      <c r="AC11" s="191"/>
      <c r="AD11" s="191"/>
      <c r="AE11" s="191"/>
    </row>
    <row r="12" spans="1:31">
      <c r="A12" s="156"/>
      <c r="B12" s="140" t="s">
        <v>390</v>
      </c>
      <c r="C12" s="101">
        <v>1464113</v>
      </c>
      <c r="D12" s="101">
        <v>1473189</v>
      </c>
      <c r="E12" s="101">
        <v>1489960</v>
      </c>
      <c r="F12" s="101">
        <v>1507326</v>
      </c>
      <c r="G12" s="101">
        <v>1528780</v>
      </c>
      <c r="H12" s="101">
        <v>1549954</v>
      </c>
      <c r="I12" s="101">
        <v>1572619</v>
      </c>
      <c r="J12" s="101">
        <v>1589075</v>
      </c>
      <c r="K12" s="101">
        <v>1605935</v>
      </c>
      <c r="L12" s="101">
        <v>1623905</v>
      </c>
      <c r="M12" s="101">
        <v>1644850</v>
      </c>
      <c r="N12" s="101">
        <v>1656024</v>
      </c>
      <c r="O12" s="101">
        <v>1663777</v>
      </c>
      <c r="P12" s="124"/>
      <c r="Q12" s="124"/>
      <c r="R12" s="124"/>
      <c r="S12" s="156"/>
      <c r="T12" s="156"/>
      <c r="AA12" s="191"/>
      <c r="AB12" s="191"/>
      <c r="AC12" s="191"/>
      <c r="AD12" s="191"/>
      <c r="AE12" s="191"/>
    </row>
    <row r="13" spans="1:31" ht="15.4">
      <c r="A13" s="156"/>
      <c r="B13" s="296" t="s">
        <v>552</v>
      </c>
      <c r="C13" s="161"/>
      <c r="D13" s="161"/>
      <c r="E13" s="161"/>
      <c r="F13" s="161"/>
      <c r="G13" s="161"/>
      <c r="H13" s="161"/>
      <c r="I13" s="161"/>
      <c r="J13" s="161"/>
      <c r="K13" s="161"/>
      <c r="L13" s="161"/>
      <c r="M13" s="161"/>
      <c r="N13" s="161"/>
      <c r="O13" s="161"/>
      <c r="P13" s="124"/>
      <c r="Q13" s="124"/>
      <c r="R13" s="124"/>
      <c r="S13" s="156"/>
      <c r="T13" s="156"/>
      <c r="AA13" s="191"/>
      <c r="AB13" s="6"/>
      <c r="AC13" s="6"/>
      <c r="AD13" s="6"/>
      <c r="AE13" s="6"/>
    </row>
    <row r="14" spans="1:31" ht="15.4">
      <c r="A14" s="241"/>
      <c r="B14" s="161"/>
      <c r="C14" s="161"/>
      <c r="D14" s="161"/>
      <c r="E14" s="161"/>
      <c r="F14" s="161"/>
      <c r="G14" s="161"/>
      <c r="H14" s="161"/>
      <c r="I14" s="161"/>
      <c r="J14" s="161"/>
      <c r="K14" s="161"/>
      <c r="L14" s="161"/>
      <c r="M14" s="161"/>
      <c r="N14" s="161"/>
      <c r="O14" s="161"/>
      <c r="P14" s="241"/>
      <c r="Q14" s="241"/>
      <c r="R14" s="241"/>
      <c r="S14" s="241"/>
      <c r="T14" s="241"/>
      <c r="AA14" s="241"/>
      <c r="AB14" s="6"/>
      <c r="AC14" s="6"/>
      <c r="AD14" s="6"/>
      <c r="AE14" s="6"/>
    </row>
    <row r="15" spans="1:31" ht="16.899999999999999">
      <c r="A15" s="287"/>
      <c r="B15" s="428" t="s">
        <v>520</v>
      </c>
      <c r="C15" s="428"/>
      <c r="D15" s="428"/>
      <c r="E15" s="428"/>
      <c r="F15" s="428"/>
      <c r="G15" s="428"/>
      <c r="H15" s="428"/>
      <c r="I15" s="428"/>
      <c r="J15" s="428"/>
      <c r="K15" s="428"/>
      <c r="L15" s="428"/>
      <c r="M15" s="428"/>
      <c r="N15" s="428"/>
      <c r="O15" s="428"/>
      <c r="P15" s="287"/>
      <c r="Q15" s="287"/>
      <c r="R15" s="287"/>
      <c r="S15" s="287"/>
      <c r="T15" s="287"/>
      <c r="AA15" s="287"/>
      <c r="AB15" s="6"/>
      <c r="AC15" s="6"/>
      <c r="AD15" s="6"/>
      <c r="AE15" s="6"/>
    </row>
    <row r="16" spans="1:31" ht="15.4">
      <c r="A16" s="156"/>
      <c r="B16" s="65" t="s">
        <v>387</v>
      </c>
      <c r="C16" s="272" t="s">
        <v>426</v>
      </c>
      <c r="D16" s="272" t="s">
        <v>427</v>
      </c>
      <c r="E16" s="272" t="s">
        <v>428</v>
      </c>
      <c r="F16" s="272" t="s">
        <v>429</v>
      </c>
      <c r="G16" s="272" t="s">
        <v>430</v>
      </c>
      <c r="H16" s="272" t="s">
        <v>431</v>
      </c>
      <c r="I16" s="272" t="s">
        <v>432</v>
      </c>
      <c r="J16" s="272" t="s">
        <v>433</v>
      </c>
      <c r="K16" s="272" t="s">
        <v>434</v>
      </c>
      <c r="L16" s="272" t="s">
        <v>435</v>
      </c>
      <c r="M16" s="272" t="s">
        <v>436</v>
      </c>
      <c r="N16" s="272" t="s">
        <v>437</v>
      </c>
      <c r="O16" s="272" t="s">
        <v>438</v>
      </c>
      <c r="P16" s="124"/>
      <c r="Q16" s="124"/>
      <c r="R16" s="124"/>
      <c r="S16" s="156"/>
      <c r="T16" s="156"/>
      <c r="AA16" s="191"/>
      <c r="AB16" s="6"/>
      <c r="AC16" s="6"/>
      <c r="AD16" s="6"/>
      <c r="AE16" s="6"/>
    </row>
    <row r="17" spans="1:20">
      <c r="A17" s="156"/>
      <c r="B17" s="140" t="s">
        <v>388</v>
      </c>
      <c r="C17" s="141">
        <f t="shared" ref="C17:O17" si="0">C4/C11</f>
        <v>5.950993645022452E-3</v>
      </c>
      <c r="D17" s="142">
        <f t="shared" si="0"/>
        <v>1.5521330728159905E-2</v>
      </c>
      <c r="E17" s="142">
        <f t="shared" si="0"/>
        <v>2.5597331496319931E-2</v>
      </c>
      <c r="F17" s="142">
        <f t="shared" si="0"/>
        <v>1.6761251838197221E-2</v>
      </c>
      <c r="G17" s="142">
        <f t="shared" si="0"/>
        <v>1.1597201284996934E-2</v>
      </c>
      <c r="H17" s="142">
        <f t="shared" si="0"/>
        <v>1.2296070922729895E-2</v>
      </c>
      <c r="I17" s="142">
        <f t="shared" si="0"/>
        <v>1.0053598046367067E-2</v>
      </c>
      <c r="J17" s="142">
        <f t="shared" si="0"/>
        <v>9.0860275079615721E-3</v>
      </c>
      <c r="K17" s="142">
        <f t="shared" si="0"/>
        <v>8.5395496257589226E-3</v>
      </c>
      <c r="L17" s="142">
        <f t="shared" si="0"/>
        <v>1.6930517718550454E-2</v>
      </c>
      <c r="M17" s="142">
        <f t="shared" si="0"/>
        <v>1.4070088960348942E-2</v>
      </c>
      <c r="N17" s="142">
        <f t="shared" si="0"/>
        <v>1.8599411195782716E-2</v>
      </c>
      <c r="O17" s="142">
        <f t="shared" si="0"/>
        <v>7.4089157607844366E-3</v>
      </c>
      <c r="P17" s="124"/>
      <c r="Q17" s="124"/>
      <c r="R17" s="124"/>
      <c r="S17" s="156"/>
      <c r="T17" s="156"/>
    </row>
    <row r="18" spans="1:20">
      <c r="A18" s="156"/>
      <c r="B18" s="12" t="s">
        <v>554</v>
      </c>
      <c r="C18" s="143"/>
      <c r="D18" s="144"/>
      <c r="E18" s="124"/>
      <c r="F18" s="124"/>
      <c r="G18" s="124"/>
      <c r="H18" s="124"/>
      <c r="I18" s="124"/>
      <c r="J18" s="124"/>
      <c r="K18" s="124"/>
      <c r="L18" s="124"/>
      <c r="M18" s="124"/>
      <c r="N18" s="124"/>
      <c r="O18" s="124"/>
      <c r="P18" s="124"/>
      <c r="Q18" s="124"/>
      <c r="R18" s="124"/>
      <c r="S18" s="156"/>
      <c r="T18" s="156"/>
    </row>
    <row r="19" spans="1:20">
      <c r="A19" s="156"/>
      <c r="B19" s="12" t="s">
        <v>391</v>
      </c>
      <c r="C19" s="124"/>
      <c r="D19" s="124"/>
      <c r="E19" s="124"/>
      <c r="F19" s="124"/>
      <c r="G19" s="124"/>
      <c r="H19" s="124"/>
      <c r="I19" s="124"/>
      <c r="J19" s="124"/>
      <c r="K19" s="124"/>
      <c r="L19" s="124"/>
      <c r="M19" s="124"/>
      <c r="N19" s="124"/>
      <c r="O19" s="124"/>
      <c r="P19" s="124"/>
      <c r="Q19" s="124"/>
      <c r="R19" s="124"/>
      <c r="S19" s="156"/>
      <c r="T19" s="156"/>
    </row>
    <row r="20" spans="1:20">
      <c r="A20" s="156"/>
      <c r="B20" s="296" t="s">
        <v>552</v>
      </c>
      <c r="C20" s="124"/>
      <c r="D20" s="124"/>
      <c r="E20" s="124"/>
      <c r="F20" s="124"/>
      <c r="G20" s="124"/>
      <c r="H20" s="124"/>
      <c r="I20" s="124"/>
      <c r="J20" s="124"/>
      <c r="K20" s="124"/>
      <c r="L20" s="124"/>
      <c r="M20" s="124"/>
      <c r="N20" s="124"/>
      <c r="O20" s="124"/>
      <c r="P20" s="124"/>
      <c r="Q20" s="124"/>
      <c r="R20" s="124"/>
      <c r="S20" s="156"/>
      <c r="T20" s="156"/>
    </row>
    <row r="21" spans="1:20">
      <c r="A21" s="156"/>
      <c r="B21" s="124"/>
      <c r="C21" s="124"/>
      <c r="D21" s="124"/>
      <c r="E21" s="124"/>
      <c r="F21" s="124"/>
      <c r="G21" s="124"/>
      <c r="H21" s="124"/>
      <c r="I21" s="124"/>
      <c r="J21" s="124"/>
      <c r="K21" s="124"/>
      <c r="L21" s="124"/>
      <c r="M21" s="124"/>
      <c r="N21" s="124"/>
      <c r="O21" s="124"/>
      <c r="P21" s="124"/>
      <c r="Q21" s="124"/>
      <c r="R21" s="124"/>
      <c r="S21" s="156"/>
      <c r="T21" s="156"/>
    </row>
    <row r="22" spans="1:20">
      <c r="A22" s="156"/>
      <c r="B22" s="124"/>
      <c r="C22" s="124"/>
      <c r="D22" s="158"/>
      <c r="E22" s="158"/>
      <c r="F22" s="158"/>
      <c r="G22" s="158"/>
      <c r="H22" s="158"/>
      <c r="I22" s="124"/>
      <c r="J22" s="124"/>
      <c r="K22" s="124"/>
      <c r="L22" s="124"/>
      <c r="M22" s="124"/>
      <c r="N22" s="124"/>
      <c r="O22" s="124"/>
      <c r="P22" s="124"/>
      <c r="Q22" s="124"/>
      <c r="R22" s="124"/>
      <c r="S22" s="156"/>
      <c r="T22" s="156"/>
    </row>
    <row r="23" spans="1:20">
      <c r="A23" s="156"/>
      <c r="B23" s="124"/>
      <c r="C23" s="124"/>
      <c r="D23" s="161"/>
      <c r="E23" s="162"/>
      <c r="F23" s="162"/>
      <c r="G23" s="163"/>
      <c r="H23" s="163"/>
      <c r="I23" s="124"/>
      <c r="J23" s="124"/>
      <c r="K23" s="124"/>
      <c r="L23" s="124"/>
      <c r="M23" s="124"/>
      <c r="N23" s="124"/>
      <c r="O23" s="124"/>
      <c r="P23" s="124"/>
      <c r="Q23" s="124"/>
      <c r="R23" s="124"/>
      <c r="S23" s="156"/>
      <c r="T23" s="156"/>
    </row>
    <row r="24" spans="1:20">
      <c r="A24" s="156"/>
      <c r="B24" s="124"/>
      <c r="C24" s="124"/>
      <c r="D24" s="161"/>
      <c r="E24" s="162"/>
      <c r="F24" s="162"/>
      <c r="G24" s="163"/>
      <c r="H24" s="163"/>
      <c r="I24" s="124"/>
      <c r="J24" s="124"/>
      <c r="K24" s="124"/>
      <c r="L24" s="124"/>
      <c r="M24" s="124"/>
      <c r="N24" s="124"/>
      <c r="O24" s="124"/>
      <c r="P24" s="124"/>
      <c r="Q24" s="124"/>
      <c r="R24" s="124"/>
      <c r="S24" s="156"/>
      <c r="T24" s="156"/>
    </row>
    <row r="25" spans="1:20">
      <c r="A25" s="156"/>
      <c r="B25" s="124"/>
      <c r="C25" s="124"/>
      <c r="D25" s="161"/>
      <c r="E25" s="162"/>
      <c r="F25" s="162"/>
      <c r="G25" s="163"/>
      <c r="H25" s="163"/>
      <c r="I25" s="124"/>
      <c r="J25" s="124"/>
      <c r="K25" s="124"/>
      <c r="L25" s="124"/>
      <c r="M25" s="124"/>
      <c r="N25" s="124"/>
      <c r="O25" s="124"/>
      <c r="P25" s="124"/>
      <c r="Q25" s="124"/>
      <c r="R25" s="124"/>
      <c r="S25" s="156"/>
      <c r="T25" s="156"/>
    </row>
    <row r="26" spans="1:20">
      <c r="A26" s="156"/>
      <c r="B26" s="124"/>
      <c r="C26" s="124"/>
      <c r="D26" s="161"/>
      <c r="E26" s="162"/>
      <c r="F26" s="162"/>
      <c r="G26" s="163"/>
      <c r="H26" s="163"/>
      <c r="I26" s="124"/>
      <c r="J26" s="124"/>
      <c r="K26" s="124"/>
      <c r="L26" s="124"/>
      <c r="M26" s="124"/>
      <c r="N26" s="124"/>
      <c r="O26" s="124"/>
      <c r="P26" s="124"/>
      <c r="Q26" s="124"/>
      <c r="R26" s="124"/>
      <c r="S26" s="156"/>
      <c r="T26" s="156"/>
    </row>
    <row r="27" spans="1:20">
      <c r="A27" s="156"/>
      <c r="B27" s="124"/>
      <c r="C27" s="124"/>
      <c r="D27" s="161"/>
      <c r="E27" s="162"/>
      <c r="F27" s="162"/>
      <c r="G27" s="163"/>
      <c r="H27" s="163"/>
      <c r="I27" s="124"/>
      <c r="J27" s="124"/>
      <c r="K27" s="124"/>
      <c r="L27" s="124"/>
      <c r="M27" s="124"/>
      <c r="N27" s="124"/>
      <c r="O27" s="124"/>
      <c r="P27" s="124"/>
      <c r="Q27" s="124"/>
      <c r="R27" s="124"/>
      <c r="S27" s="156"/>
      <c r="T27" s="156"/>
    </row>
    <row r="28" spans="1:20">
      <c r="A28" s="156"/>
      <c r="B28" s="124"/>
      <c r="C28" s="124"/>
      <c r="D28" s="161"/>
      <c r="E28" s="162"/>
      <c r="F28" s="162"/>
      <c r="G28" s="163"/>
      <c r="H28" s="163"/>
      <c r="I28" s="124"/>
      <c r="J28" s="124"/>
      <c r="K28" s="124"/>
      <c r="L28" s="124"/>
      <c r="M28" s="124"/>
      <c r="N28" s="124"/>
      <c r="O28" s="124"/>
      <c r="P28" s="124"/>
      <c r="Q28" s="124"/>
      <c r="S28" s="156"/>
      <c r="T28" s="156"/>
    </row>
    <row r="29" spans="1:20">
      <c r="A29" s="156"/>
      <c r="B29" s="124"/>
      <c r="C29" s="124"/>
      <c r="D29" s="161"/>
      <c r="E29" s="162"/>
      <c r="F29" s="162"/>
      <c r="G29" s="163"/>
      <c r="H29" s="163"/>
      <c r="I29" s="124"/>
      <c r="J29" s="124"/>
      <c r="K29" s="124"/>
      <c r="L29" s="124"/>
      <c r="M29" s="124"/>
      <c r="N29" s="124"/>
      <c r="O29" s="124"/>
      <c r="P29" s="124"/>
      <c r="Q29" s="124"/>
      <c r="S29" s="156"/>
      <c r="T29" s="156"/>
    </row>
    <row r="30" spans="1:20">
      <c r="A30" s="156"/>
      <c r="B30" s="124"/>
      <c r="C30" s="124"/>
      <c r="D30" s="161"/>
      <c r="E30" s="162"/>
      <c r="F30" s="162"/>
      <c r="G30" s="163"/>
      <c r="H30" s="163"/>
      <c r="I30" s="124"/>
      <c r="J30" s="124"/>
      <c r="K30" s="124"/>
      <c r="L30" s="124"/>
      <c r="M30" s="124"/>
      <c r="N30" s="124"/>
      <c r="O30" s="124"/>
      <c r="P30" s="124"/>
      <c r="Q30" s="124"/>
      <c r="S30" s="156"/>
      <c r="T30" s="156"/>
    </row>
    <row r="31" spans="1:20">
      <c r="A31" s="156"/>
      <c r="B31" s="124"/>
      <c r="C31" s="124"/>
      <c r="D31" s="161"/>
      <c r="E31" s="162"/>
      <c r="F31" s="162"/>
      <c r="G31" s="163"/>
      <c r="H31" s="163"/>
      <c r="I31" s="124"/>
      <c r="J31" s="124"/>
      <c r="K31" s="124"/>
      <c r="L31" s="124"/>
      <c r="M31" s="124"/>
      <c r="N31" s="124"/>
      <c r="O31" s="124"/>
      <c r="P31" s="124"/>
      <c r="Q31" s="124"/>
      <c r="S31" s="156"/>
      <c r="T31" s="156"/>
    </row>
    <row r="32" spans="1:20">
      <c r="A32" s="156"/>
      <c r="B32" s="124"/>
      <c r="C32" s="124"/>
      <c r="D32" s="161"/>
      <c r="E32" s="162"/>
      <c r="F32" s="162"/>
      <c r="G32" s="163"/>
      <c r="H32" s="163"/>
      <c r="I32" s="124"/>
      <c r="J32" s="124"/>
      <c r="K32" s="124"/>
      <c r="L32" s="124"/>
      <c r="M32" s="124"/>
      <c r="N32" s="124"/>
      <c r="O32" s="124"/>
      <c r="P32" s="124"/>
      <c r="Q32" s="124"/>
      <c r="S32" s="156"/>
      <c r="T32" s="156"/>
    </row>
    <row r="33" spans="1:20">
      <c r="A33" s="156"/>
      <c r="B33" s="124"/>
      <c r="C33" s="124"/>
      <c r="D33" s="161"/>
      <c r="E33" s="162"/>
      <c r="F33" s="162"/>
      <c r="G33" s="163"/>
      <c r="H33" s="163"/>
      <c r="I33" s="124"/>
      <c r="J33" s="124"/>
      <c r="K33" s="124"/>
      <c r="L33" s="124"/>
      <c r="M33" s="124"/>
      <c r="N33" s="124"/>
      <c r="O33" s="124"/>
      <c r="P33" s="124"/>
      <c r="Q33" s="124"/>
      <c r="S33" s="156"/>
      <c r="T33" s="156"/>
    </row>
    <row r="34" spans="1:20">
      <c r="A34" s="156"/>
      <c r="B34" s="124"/>
      <c r="C34" s="124"/>
      <c r="D34" s="161"/>
      <c r="E34" s="162"/>
      <c r="F34" s="162"/>
      <c r="G34" s="163"/>
      <c r="H34" s="163"/>
      <c r="I34" s="124"/>
      <c r="J34" s="124"/>
      <c r="K34" s="124"/>
      <c r="L34" s="124"/>
      <c r="M34" s="124"/>
      <c r="N34" s="124"/>
      <c r="O34" s="124"/>
      <c r="P34" s="124"/>
      <c r="Q34" s="124"/>
      <c r="S34" s="156"/>
      <c r="T34" s="156"/>
    </row>
    <row r="35" spans="1:20">
      <c r="A35" s="156"/>
      <c r="B35" s="124"/>
      <c r="C35" s="124"/>
      <c r="D35" s="124"/>
      <c r="E35" s="124"/>
      <c r="F35" s="124"/>
      <c r="G35" s="124"/>
      <c r="H35" s="124"/>
      <c r="I35" s="124"/>
      <c r="J35" s="124"/>
      <c r="K35" s="124"/>
      <c r="L35" s="124"/>
      <c r="M35" s="124"/>
      <c r="N35" s="124"/>
      <c r="O35" s="124"/>
      <c r="P35" s="124"/>
      <c r="Q35" s="124"/>
      <c r="S35" s="156"/>
      <c r="T35" s="156"/>
    </row>
    <row r="36" spans="1:20">
      <c r="A36" s="156"/>
      <c r="B36" s="124"/>
      <c r="C36" s="124"/>
      <c r="D36" s="124"/>
      <c r="E36" s="124"/>
      <c r="F36" s="124"/>
      <c r="G36" s="124"/>
      <c r="H36" s="124"/>
      <c r="I36" s="124"/>
      <c r="J36" s="124"/>
      <c r="K36" s="124"/>
      <c r="L36" s="124"/>
      <c r="M36" s="124"/>
      <c r="N36" s="124"/>
      <c r="O36" s="124"/>
      <c r="P36" s="124"/>
      <c r="Q36" s="124"/>
      <c r="S36" s="156"/>
      <c r="T36" s="156"/>
    </row>
    <row r="37" spans="1:20">
      <c r="A37" s="156"/>
      <c r="B37" s="124"/>
      <c r="C37" s="124"/>
      <c r="D37" s="124"/>
      <c r="E37" s="124"/>
      <c r="F37" s="124"/>
      <c r="G37" s="124"/>
      <c r="H37" s="124"/>
      <c r="I37" s="124"/>
      <c r="J37" s="124"/>
      <c r="K37" s="124"/>
      <c r="L37" s="124"/>
      <c r="M37" s="124"/>
      <c r="N37" s="124"/>
      <c r="O37" s="124"/>
      <c r="P37" s="124"/>
      <c r="Q37" s="124"/>
      <c r="S37" s="156"/>
      <c r="T37" s="156"/>
    </row>
    <row r="38" spans="1:20">
      <c r="A38" s="156"/>
      <c r="B38" s="124"/>
      <c r="C38" s="124"/>
      <c r="D38" s="124"/>
      <c r="E38" s="124"/>
      <c r="F38" s="124"/>
      <c r="G38" s="124"/>
      <c r="H38" s="124"/>
      <c r="I38" s="124"/>
      <c r="J38" s="124"/>
      <c r="K38" s="124"/>
      <c r="L38" s="124"/>
      <c r="M38" s="124"/>
      <c r="N38" s="124"/>
      <c r="O38" s="124"/>
      <c r="P38" s="124"/>
      <c r="Q38" s="124"/>
      <c r="S38" s="156"/>
      <c r="T38" s="156"/>
    </row>
    <row r="39" spans="1:20">
      <c r="A39" s="156"/>
      <c r="B39" s="124"/>
      <c r="C39" s="124"/>
      <c r="D39" s="124"/>
      <c r="E39" s="124"/>
      <c r="F39" s="124"/>
      <c r="G39" s="124"/>
      <c r="H39" s="124"/>
      <c r="I39" s="124"/>
      <c r="J39" s="124"/>
      <c r="K39" s="124"/>
      <c r="L39" s="124"/>
      <c r="M39" s="124"/>
      <c r="N39" s="124"/>
      <c r="O39" s="124"/>
      <c r="P39" s="124"/>
      <c r="Q39" s="124"/>
      <c r="S39" s="156"/>
      <c r="T39" s="156"/>
    </row>
    <row r="40" spans="1:20">
      <c r="A40" s="156"/>
      <c r="B40" s="124"/>
      <c r="C40" s="124"/>
      <c r="D40" s="124"/>
      <c r="E40" s="124"/>
      <c r="F40" s="124"/>
      <c r="G40" s="124"/>
      <c r="H40" s="124"/>
      <c r="I40" s="124"/>
      <c r="J40" s="124"/>
      <c r="K40" s="124"/>
      <c r="L40" s="124"/>
      <c r="M40" s="124"/>
      <c r="N40" s="124"/>
      <c r="O40" s="124"/>
      <c r="P40" s="124"/>
      <c r="Q40" s="124"/>
      <c r="S40" s="156"/>
      <c r="T40" s="156"/>
    </row>
    <row r="41" spans="1:20">
      <c r="A41" s="156"/>
      <c r="B41" s="124"/>
      <c r="C41" s="124"/>
      <c r="D41" s="124"/>
      <c r="E41" s="124"/>
      <c r="F41" s="124"/>
      <c r="G41" s="124"/>
      <c r="H41" s="124"/>
      <c r="I41" s="124"/>
      <c r="J41" s="124"/>
      <c r="K41" s="124"/>
      <c r="L41" s="124"/>
      <c r="M41" s="124"/>
      <c r="N41" s="124"/>
      <c r="O41" s="124"/>
      <c r="P41" s="124"/>
      <c r="Q41" s="124"/>
      <c r="S41" s="156"/>
      <c r="T41" s="156"/>
    </row>
    <row r="42" spans="1:20">
      <c r="A42" s="156"/>
      <c r="B42" s="124"/>
      <c r="C42" s="124"/>
      <c r="D42" s="124"/>
      <c r="E42" s="124"/>
      <c r="F42" s="124"/>
      <c r="G42" s="124"/>
      <c r="H42" s="124"/>
      <c r="I42" s="124"/>
      <c r="J42" s="124"/>
      <c r="K42" s="124"/>
      <c r="L42" s="124"/>
      <c r="M42" s="124"/>
      <c r="N42" s="124"/>
      <c r="O42" s="124"/>
      <c r="P42" s="124"/>
      <c r="Q42" s="124"/>
      <c r="S42" s="156"/>
      <c r="T42" s="156"/>
    </row>
    <row r="43" spans="1:20">
      <c r="A43" s="156"/>
      <c r="B43" s="124"/>
      <c r="C43" s="124"/>
      <c r="D43" s="124"/>
      <c r="E43" s="124"/>
      <c r="F43" s="124"/>
      <c r="G43" s="124"/>
      <c r="H43" s="124"/>
      <c r="I43" s="124"/>
      <c r="J43" s="124"/>
      <c r="K43" s="124"/>
      <c r="L43" s="124"/>
      <c r="M43" s="124"/>
      <c r="N43" s="124"/>
      <c r="O43" s="124"/>
      <c r="P43" s="124"/>
      <c r="Q43" s="124"/>
      <c r="S43" s="156"/>
      <c r="T43" s="156"/>
    </row>
    <row r="44" spans="1:20">
      <c r="A44" s="156"/>
      <c r="O44" s="124"/>
      <c r="P44" s="124"/>
      <c r="Q44" s="124"/>
      <c r="S44" s="156"/>
      <c r="T44" s="156"/>
    </row>
    <row r="45" spans="1:20">
      <c r="A45" s="156"/>
      <c r="O45" s="124"/>
      <c r="P45" s="124"/>
      <c r="Q45" s="124"/>
      <c r="S45" s="156"/>
      <c r="T45" s="156"/>
    </row>
  </sheetData>
  <mergeCells count="3">
    <mergeCell ref="B2:O2"/>
    <mergeCell ref="B9:O9"/>
    <mergeCell ref="B15:O15"/>
  </mergeCells>
  <hyperlinks>
    <hyperlink ref="B1" location="'Table of Contents'!A1" display="Table of Contents" xr:uid="{FB1ADE14-23A2-40F8-A6DA-20EDE0169941}"/>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051B7-C0DB-4846-B438-D18148BB4F88}">
  <dimension ref="B1:AE58"/>
  <sheetViews>
    <sheetView workbookViewId="0">
      <selection activeCell="B1" sqref="B1"/>
    </sheetView>
  </sheetViews>
  <sheetFormatPr defaultColWidth="9.1328125" defaultRowHeight="14.25"/>
  <cols>
    <col min="1" max="1" width="9.1328125" style="124"/>
    <col min="2" max="2" width="29.1328125" style="124" customWidth="1"/>
    <col min="3" max="3" width="21.1328125" style="124" customWidth="1"/>
    <col min="4" max="4" width="27" style="124" bestFit="1" customWidth="1"/>
    <col min="5" max="5" width="9.1328125" style="124"/>
    <col min="6" max="6" width="32" style="124" customWidth="1"/>
    <col min="7" max="7" width="16.3984375" style="124" customWidth="1"/>
    <col min="8" max="8" width="14.19921875" style="124" bestFit="1" customWidth="1"/>
    <col min="9" max="9" width="9.1328125" style="124"/>
    <col min="10" max="10" width="11.73046875" style="124" bestFit="1" customWidth="1"/>
    <col min="11" max="11" width="9.1328125" style="124"/>
    <col min="12" max="12" width="27" style="124" bestFit="1" customWidth="1"/>
    <col min="13" max="13" width="27" style="124" customWidth="1"/>
    <col min="14" max="14" width="14.1328125" style="124" bestFit="1" customWidth="1"/>
    <col min="15" max="16" width="14.1328125" style="124" customWidth="1"/>
    <col min="17" max="16384" width="9.1328125" style="124"/>
  </cols>
  <sheetData>
    <row r="1" spans="2:31">
      <c r="B1" s="85" t="s">
        <v>122</v>
      </c>
      <c r="C1" s="113"/>
      <c r="D1" s="113"/>
      <c r="E1" s="145"/>
      <c r="AA1" s="191"/>
      <c r="AB1" s="191"/>
      <c r="AC1" s="191"/>
      <c r="AD1" s="191"/>
      <c r="AE1" s="191"/>
    </row>
    <row r="2" spans="2:31" ht="16.899999999999999">
      <c r="B2" s="428" t="s">
        <v>567</v>
      </c>
      <c r="C2" s="428"/>
      <c r="D2" s="428"/>
      <c r="F2" s="287"/>
      <c r="G2" s="287"/>
      <c r="H2" s="287"/>
      <c r="I2" s="287"/>
      <c r="W2" s="191"/>
      <c r="X2" s="191"/>
      <c r="Y2" s="191"/>
      <c r="Z2" s="191"/>
      <c r="AA2" s="191"/>
    </row>
    <row r="3" spans="2:31">
      <c r="B3" s="72" t="s">
        <v>392</v>
      </c>
      <c r="C3" s="72" t="s">
        <v>393</v>
      </c>
      <c r="D3" s="72" t="s">
        <v>394</v>
      </c>
      <c r="E3" s="287"/>
      <c r="F3" s="287"/>
      <c r="G3" s="287"/>
      <c r="H3" s="287"/>
      <c r="I3" s="287"/>
      <c r="W3" s="191"/>
      <c r="X3" s="191"/>
      <c r="Y3" s="191"/>
      <c r="Z3" s="191"/>
      <c r="AA3" s="191"/>
    </row>
    <row r="4" spans="2:31">
      <c r="B4" s="192" t="s">
        <v>395</v>
      </c>
      <c r="C4" s="146">
        <v>2823</v>
      </c>
      <c r="D4" s="146">
        <v>1436</v>
      </c>
      <c r="W4" s="191"/>
      <c r="X4" s="191"/>
      <c r="Y4" s="191"/>
      <c r="Z4" s="191"/>
      <c r="AA4" s="191"/>
    </row>
    <row r="5" spans="2:31">
      <c r="B5" s="192" t="s">
        <v>396</v>
      </c>
      <c r="C5" s="146">
        <v>36910</v>
      </c>
      <c r="D5" s="146">
        <v>26999</v>
      </c>
      <c r="W5" s="191"/>
      <c r="X5" s="191"/>
      <c r="Y5" s="191"/>
      <c r="Z5" s="191"/>
      <c r="AA5" s="191"/>
    </row>
    <row r="6" spans="2:31">
      <c r="B6" s="192" t="s">
        <v>397</v>
      </c>
      <c r="C6" s="146">
        <v>2537</v>
      </c>
      <c r="D6" s="146">
        <v>1828</v>
      </c>
      <c r="F6" s="287"/>
      <c r="G6" s="287"/>
      <c r="H6" s="287"/>
      <c r="W6" s="191"/>
      <c r="X6" s="191"/>
      <c r="Y6" s="191"/>
      <c r="Z6" s="191"/>
      <c r="AA6" s="191"/>
    </row>
    <row r="7" spans="2:31">
      <c r="B7" s="192" t="s">
        <v>398</v>
      </c>
      <c r="C7" s="287">
        <v>29869</v>
      </c>
      <c r="D7" s="287">
        <v>21257</v>
      </c>
      <c r="F7" s="287"/>
      <c r="G7" s="287"/>
      <c r="H7" s="287"/>
      <c r="W7" s="191"/>
      <c r="X7" s="191"/>
      <c r="Y7" s="191"/>
      <c r="Z7" s="191"/>
      <c r="AA7" s="191"/>
    </row>
    <row r="8" spans="2:31">
      <c r="B8" s="192" t="s">
        <v>70</v>
      </c>
      <c r="C8" s="146">
        <v>5393</v>
      </c>
      <c r="D8" s="146">
        <v>4018</v>
      </c>
      <c r="F8" s="287"/>
      <c r="G8" s="287"/>
      <c r="H8" s="287"/>
      <c r="W8" s="191"/>
      <c r="X8" s="191"/>
      <c r="Y8" s="191"/>
      <c r="Z8" s="191"/>
      <c r="AA8" s="191"/>
    </row>
    <row r="9" spans="2:31">
      <c r="B9" s="147" t="s">
        <v>565</v>
      </c>
      <c r="C9" s="31">
        <f>SUM(C4:C8)</f>
        <v>77532</v>
      </c>
      <c r="D9" s="31">
        <f>SUM(D4:D8)</f>
        <v>55538</v>
      </c>
      <c r="F9" s="287"/>
      <c r="G9" s="287"/>
      <c r="H9" s="287"/>
      <c r="W9" s="191"/>
      <c r="X9" s="191"/>
      <c r="Y9" s="191"/>
      <c r="Z9" s="191"/>
      <c r="AA9" s="191"/>
    </row>
    <row r="10" spans="2:31">
      <c r="B10" s="296" t="s">
        <v>552</v>
      </c>
      <c r="H10" s="287"/>
      <c r="AA10" s="191"/>
      <c r="AB10" s="191"/>
      <c r="AC10" s="191"/>
      <c r="AD10" s="191"/>
      <c r="AE10" s="191"/>
    </row>
    <row r="11" spans="2:31" ht="15.4">
      <c r="AA11" s="191"/>
      <c r="AB11" s="6"/>
      <c r="AC11" s="6"/>
      <c r="AD11" s="6"/>
      <c r="AE11" s="6"/>
    </row>
    <row r="12" spans="2:31" ht="16.899999999999999">
      <c r="B12" s="428" t="s">
        <v>460</v>
      </c>
      <c r="C12" s="428"/>
      <c r="D12" s="428"/>
      <c r="F12" s="287"/>
      <c r="G12" s="287"/>
      <c r="H12" s="287"/>
      <c r="AA12" s="191"/>
      <c r="AB12" s="6"/>
      <c r="AC12" s="6"/>
      <c r="AD12" s="6"/>
      <c r="AE12" s="6"/>
    </row>
    <row r="13" spans="2:31">
      <c r="B13" s="72" t="s">
        <v>399</v>
      </c>
      <c r="C13" s="72" t="s">
        <v>400</v>
      </c>
      <c r="D13" s="72" t="s">
        <v>394</v>
      </c>
      <c r="F13" s="287"/>
      <c r="G13" s="287"/>
      <c r="H13" s="287"/>
    </row>
    <row r="14" spans="2:31">
      <c r="B14" s="148">
        <v>43831</v>
      </c>
      <c r="C14" s="79">
        <v>6275</v>
      </c>
      <c r="D14" s="79">
        <v>4460</v>
      </c>
      <c r="E14" s="287"/>
      <c r="F14" s="287"/>
      <c r="J14" s="287"/>
      <c r="K14" s="287"/>
    </row>
    <row r="15" spans="2:31">
      <c r="B15" s="148">
        <v>43862</v>
      </c>
      <c r="C15" s="79">
        <v>5335</v>
      </c>
      <c r="D15" s="79">
        <v>3748</v>
      </c>
      <c r="E15" s="287"/>
      <c r="F15" s="287"/>
      <c r="J15" s="287"/>
      <c r="K15" s="287"/>
    </row>
    <row r="16" spans="2:31">
      <c r="B16" s="148">
        <v>43891</v>
      </c>
      <c r="C16" s="79">
        <v>10217</v>
      </c>
      <c r="D16" s="79">
        <v>7382</v>
      </c>
      <c r="E16" s="287"/>
      <c r="F16" s="287"/>
      <c r="G16" s="287"/>
      <c r="H16" s="287"/>
      <c r="J16" s="149"/>
      <c r="K16" s="287"/>
    </row>
    <row r="17" spans="2:11">
      <c r="B17" s="148">
        <v>43922</v>
      </c>
      <c r="C17" s="79">
        <v>8505</v>
      </c>
      <c r="D17" s="79">
        <v>6275</v>
      </c>
      <c r="E17" s="287"/>
      <c r="F17" s="287"/>
      <c r="G17" s="287"/>
      <c r="H17" s="287"/>
      <c r="K17" s="287"/>
    </row>
    <row r="18" spans="2:11">
      <c r="B18" s="148">
        <v>43952</v>
      </c>
      <c r="C18" s="79">
        <v>6146</v>
      </c>
      <c r="D18" s="79">
        <v>4507</v>
      </c>
      <c r="E18" s="287"/>
      <c r="F18" s="287"/>
    </row>
    <row r="19" spans="2:11">
      <c r="B19" s="148">
        <v>43983</v>
      </c>
      <c r="C19" s="79">
        <v>5195</v>
      </c>
      <c r="D19" s="79">
        <v>3720</v>
      </c>
      <c r="E19" s="287"/>
      <c r="F19" s="287"/>
    </row>
    <row r="20" spans="2:11">
      <c r="B20" s="148">
        <v>44013</v>
      </c>
      <c r="C20" s="79">
        <v>5092</v>
      </c>
      <c r="D20" s="79">
        <v>3606</v>
      </c>
      <c r="E20" s="287"/>
      <c r="F20" s="287"/>
      <c r="G20" s="287"/>
      <c r="H20" s="287"/>
    </row>
    <row r="21" spans="2:11">
      <c r="B21" s="148">
        <v>44044</v>
      </c>
      <c r="C21" s="79">
        <v>5226</v>
      </c>
      <c r="D21" s="79">
        <v>3697</v>
      </c>
      <c r="E21" s="287"/>
      <c r="F21" s="287"/>
      <c r="G21" s="287"/>
      <c r="H21" s="287"/>
    </row>
    <row r="22" spans="2:11">
      <c r="B22" s="148">
        <v>44075</v>
      </c>
      <c r="C22" s="79">
        <v>5033</v>
      </c>
      <c r="D22" s="79">
        <v>3604</v>
      </c>
      <c r="E22" s="287"/>
      <c r="F22" s="287"/>
      <c r="H22" s="287"/>
    </row>
    <row r="23" spans="2:11">
      <c r="B23" s="148">
        <v>44105</v>
      </c>
      <c r="C23" s="79">
        <v>4251</v>
      </c>
      <c r="D23" s="79">
        <v>2929</v>
      </c>
      <c r="E23" s="287"/>
      <c r="F23" s="287"/>
    </row>
    <row r="24" spans="2:11">
      <c r="B24" s="148">
        <v>44136</v>
      </c>
      <c r="C24" s="79">
        <v>9258</v>
      </c>
      <c r="D24" s="79">
        <v>6586</v>
      </c>
      <c r="E24" s="287"/>
      <c r="F24" s="287"/>
      <c r="G24" s="287"/>
      <c r="H24" s="287"/>
    </row>
    <row r="25" spans="2:11" s="287" customFormat="1">
      <c r="B25" s="148">
        <v>44185</v>
      </c>
      <c r="C25" s="79">
        <v>6999</v>
      </c>
      <c r="D25" s="79">
        <v>5024</v>
      </c>
    </row>
    <row r="26" spans="2:11">
      <c r="B26" s="147" t="s">
        <v>502</v>
      </c>
      <c r="C26" s="31">
        <f>SUM(C14:C25)</f>
        <v>77532</v>
      </c>
      <c r="D26" s="31">
        <f>SUM(D14:D25)</f>
        <v>55538</v>
      </c>
      <c r="E26" s="287"/>
      <c r="F26" s="287"/>
      <c r="G26" s="287"/>
      <c r="H26" s="287"/>
    </row>
    <row r="27" spans="2:11">
      <c r="B27" s="12" t="s">
        <v>463</v>
      </c>
      <c r="F27" s="287"/>
      <c r="G27" s="287"/>
      <c r="H27" s="287"/>
    </row>
    <row r="28" spans="2:11">
      <c r="B28" s="12" t="s">
        <v>552</v>
      </c>
      <c r="F28" s="287"/>
      <c r="G28" s="287"/>
      <c r="H28" s="287"/>
    </row>
    <row r="29" spans="2:11">
      <c r="F29" s="287"/>
      <c r="G29" s="287"/>
      <c r="H29" s="287"/>
    </row>
    <row r="30" spans="2:11">
      <c r="C30" s="160"/>
      <c r="D30" s="160"/>
      <c r="E30" s="160"/>
      <c r="F30" s="287"/>
      <c r="G30" s="287"/>
      <c r="H30" s="287"/>
    </row>
    <row r="31" spans="2:11">
      <c r="C31" s="160"/>
      <c r="D31" s="160"/>
      <c r="E31" s="287"/>
      <c r="F31" s="287"/>
      <c r="G31" s="287"/>
      <c r="H31" s="287"/>
    </row>
    <row r="32" spans="2:11">
      <c r="C32" s="287"/>
      <c r="D32" s="287"/>
      <c r="E32" s="287"/>
      <c r="F32" s="287"/>
      <c r="G32" s="287"/>
      <c r="H32" s="287"/>
    </row>
    <row r="33" spans="3:8">
      <c r="C33" s="287"/>
      <c r="D33" s="287"/>
      <c r="E33" s="287"/>
      <c r="F33" s="287"/>
      <c r="G33" s="287"/>
      <c r="H33" s="287"/>
    </row>
    <row r="34" spans="3:8">
      <c r="C34" s="287"/>
      <c r="D34" s="287"/>
      <c r="E34" s="287"/>
      <c r="F34" s="287"/>
      <c r="G34" s="287"/>
      <c r="H34" s="287"/>
    </row>
    <row r="35" spans="3:8">
      <c r="C35" s="287"/>
      <c r="D35" s="287"/>
      <c r="E35" s="287"/>
      <c r="F35" s="287"/>
      <c r="G35" s="287"/>
      <c r="H35" s="287"/>
    </row>
    <row r="36" spans="3:8">
      <c r="C36" s="287"/>
      <c r="D36" s="287"/>
      <c r="E36" s="287"/>
      <c r="F36" s="287"/>
      <c r="G36" s="287"/>
      <c r="H36" s="287"/>
    </row>
    <row r="37" spans="3:8">
      <c r="C37" s="287"/>
      <c r="D37" s="287"/>
      <c r="E37" s="287"/>
      <c r="F37" s="287"/>
      <c r="G37" s="287"/>
      <c r="H37" s="287"/>
    </row>
    <row r="38" spans="3:8">
      <c r="C38" s="287"/>
      <c r="D38" s="287"/>
      <c r="E38" s="287"/>
      <c r="F38" s="287"/>
      <c r="G38" s="287"/>
      <c r="H38" s="287"/>
    </row>
    <row r="39" spans="3:8">
      <c r="C39" s="287"/>
      <c r="D39" s="287"/>
      <c r="E39" s="287"/>
      <c r="F39" s="287"/>
      <c r="G39" s="287"/>
      <c r="H39" s="287"/>
    </row>
    <row r="40" spans="3:8">
      <c r="C40" s="287"/>
      <c r="D40" s="287"/>
      <c r="E40" s="287"/>
      <c r="F40" s="287"/>
      <c r="G40" s="287"/>
      <c r="H40" s="287"/>
    </row>
    <row r="41" spans="3:8">
      <c r="C41" s="287"/>
      <c r="D41" s="287"/>
      <c r="E41" s="287"/>
      <c r="F41" s="287"/>
      <c r="G41" s="287"/>
      <c r="H41" s="287"/>
    </row>
    <row r="42" spans="3:8">
      <c r="C42" s="287"/>
      <c r="D42" s="287"/>
      <c r="F42" s="287"/>
      <c r="G42" s="287"/>
      <c r="H42" s="287"/>
    </row>
    <row r="43" spans="3:8">
      <c r="C43" s="287"/>
      <c r="D43" s="287"/>
      <c r="H43" s="287"/>
    </row>
    <row r="44" spans="3:8">
      <c r="H44" s="287"/>
    </row>
    <row r="45" spans="3:8">
      <c r="H45" s="287"/>
    </row>
    <row r="46" spans="3:8">
      <c r="H46" s="287"/>
    </row>
    <row r="47" spans="3:8">
      <c r="C47" s="287"/>
      <c r="D47" s="287"/>
      <c r="F47" s="287"/>
      <c r="G47" s="287"/>
    </row>
    <row r="48" spans="3:8">
      <c r="C48" s="287"/>
      <c r="D48" s="287"/>
      <c r="F48" s="287"/>
      <c r="G48" s="287"/>
    </row>
    <row r="49" spans="3:7">
      <c r="C49" s="287"/>
      <c r="D49" s="287"/>
      <c r="F49" s="287"/>
      <c r="G49" s="287"/>
    </row>
    <row r="50" spans="3:7">
      <c r="C50" s="287"/>
      <c r="D50" s="287"/>
      <c r="F50" s="287"/>
      <c r="G50" s="287"/>
    </row>
    <row r="51" spans="3:7">
      <c r="C51" s="287"/>
      <c r="D51" s="287"/>
      <c r="F51" s="287"/>
      <c r="G51" s="287"/>
    </row>
    <row r="52" spans="3:7">
      <c r="C52" s="287"/>
      <c r="D52" s="287"/>
      <c r="F52" s="287"/>
      <c r="G52" s="287"/>
    </row>
    <row r="53" spans="3:7">
      <c r="C53" s="287"/>
      <c r="D53" s="287"/>
      <c r="F53" s="287"/>
      <c r="G53" s="287"/>
    </row>
    <row r="54" spans="3:7">
      <c r="C54" s="287"/>
      <c r="D54" s="287"/>
      <c r="F54" s="287"/>
      <c r="G54" s="287"/>
    </row>
    <row r="55" spans="3:7">
      <c r="C55" s="287"/>
      <c r="D55" s="287"/>
      <c r="F55" s="287"/>
      <c r="G55" s="287"/>
    </row>
    <row r="56" spans="3:7">
      <c r="C56" s="287"/>
      <c r="D56" s="287"/>
      <c r="F56" s="287"/>
      <c r="G56" s="287"/>
    </row>
    <row r="57" spans="3:7">
      <c r="C57" s="287"/>
      <c r="D57" s="287"/>
      <c r="F57" s="287"/>
      <c r="G57" s="287"/>
    </row>
    <row r="58" spans="3:7">
      <c r="C58" s="287"/>
      <c r="D58" s="287"/>
    </row>
  </sheetData>
  <mergeCells count="2">
    <mergeCell ref="B12:D12"/>
    <mergeCell ref="B2:D2"/>
  </mergeCells>
  <hyperlinks>
    <hyperlink ref="B1" location="'Table of Contents'!A1" display="Table of Contents" xr:uid="{A24642F5-F26D-4F16-B9B8-B2E9BD6810C5}"/>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4D2B-C0A3-4EB3-9221-B5905C76A6C1}">
  <dimension ref="A1:AD58"/>
  <sheetViews>
    <sheetView tabSelected="1" zoomScaleNormal="100" workbookViewId="0"/>
  </sheetViews>
  <sheetFormatPr defaultRowHeight="14.25"/>
  <cols>
    <col min="1" max="1" width="9.06640625" style="241"/>
    <col min="2" max="2" width="29.19921875" customWidth="1"/>
    <col min="3" max="7" width="15.59765625" customWidth="1"/>
    <col min="8" max="8" width="15.59765625" style="241" customWidth="1"/>
    <col min="9" max="9" width="6.3984375" customWidth="1"/>
    <col min="10" max="10" width="19.86328125" customWidth="1"/>
    <col min="11" max="14" width="15.46484375" customWidth="1"/>
    <col min="15" max="15" width="6.06640625" customWidth="1"/>
    <col min="16" max="16" width="18.3984375" customWidth="1"/>
    <col min="17" max="19" width="14.53125" customWidth="1"/>
    <col min="20" max="20" width="15.59765625" customWidth="1"/>
    <col min="21" max="23" width="14.3984375" customWidth="1"/>
    <col min="24" max="24" width="16.3984375" customWidth="1"/>
    <col min="25" max="25" width="14.3984375" customWidth="1"/>
    <col min="26" max="26" width="4.73046875" bestFit="1" customWidth="1"/>
    <col min="27" max="27" width="10.46484375" bestFit="1" customWidth="1"/>
  </cols>
  <sheetData>
    <row r="1" spans="2:30" ht="15" customHeight="1" thickBot="1">
      <c r="B1" s="85" t="s">
        <v>122</v>
      </c>
      <c r="Z1" s="191"/>
      <c r="AA1" s="191"/>
      <c r="AB1" s="191"/>
      <c r="AC1" s="191"/>
      <c r="AD1" s="191"/>
    </row>
    <row r="2" spans="2:30" ht="15" customHeight="1" thickBot="1">
      <c r="B2" s="85"/>
      <c r="C2" s="241"/>
      <c r="D2" s="241"/>
      <c r="E2" s="241"/>
      <c r="F2" s="241"/>
      <c r="G2" s="241"/>
      <c r="J2" s="493" t="s">
        <v>540</v>
      </c>
      <c r="K2" s="493"/>
      <c r="L2" s="493"/>
      <c r="M2" s="493"/>
      <c r="N2" s="493"/>
      <c r="P2" s="486" t="s">
        <v>545</v>
      </c>
      <c r="Q2" s="487"/>
      <c r="R2" s="487"/>
      <c r="S2" s="487"/>
      <c r="T2" s="487"/>
      <c r="U2" s="487"/>
      <c r="V2" s="487"/>
      <c r="W2" s="487"/>
      <c r="X2" s="488"/>
      <c r="Z2" s="191"/>
      <c r="AA2" s="191"/>
      <c r="AB2" s="191"/>
      <c r="AC2" s="191"/>
      <c r="AD2" s="191"/>
    </row>
    <row r="3" spans="2:30" ht="15" customHeight="1">
      <c r="B3" s="85"/>
      <c r="C3" s="241"/>
      <c r="D3" s="241"/>
      <c r="E3" s="241"/>
      <c r="F3" s="241"/>
      <c r="G3" s="241"/>
      <c r="J3" s="435"/>
      <c r="K3" s="435"/>
      <c r="L3" s="435"/>
      <c r="M3" s="435"/>
      <c r="N3" s="435"/>
      <c r="P3" s="377"/>
      <c r="Q3" s="494" t="s">
        <v>216</v>
      </c>
      <c r="R3" s="495"/>
      <c r="S3" s="496"/>
      <c r="T3" s="484" t="s">
        <v>530</v>
      </c>
      <c r="U3" s="497" t="s">
        <v>221</v>
      </c>
      <c r="V3" s="498"/>
      <c r="W3" s="499"/>
      <c r="X3" s="484" t="s">
        <v>531</v>
      </c>
      <c r="Y3" s="191"/>
      <c r="Z3" s="191"/>
      <c r="AA3" s="191"/>
      <c r="AB3" s="191"/>
    </row>
    <row r="4" spans="2:30" ht="15" customHeight="1">
      <c r="B4" s="85"/>
      <c r="C4" s="241"/>
      <c r="D4" s="241"/>
      <c r="E4" s="241"/>
      <c r="F4" s="241"/>
      <c r="G4" s="241"/>
      <c r="J4" s="274" t="s">
        <v>129</v>
      </c>
      <c r="K4" s="274" t="s">
        <v>537</v>
      </c>
      <c r="L4" s="274" t="s">
        <v>538</v>
      </c>
      <c r="M4" s="274" t="s">
        <v>70</v>
      </c>
      <c r="N4" s="274" t="s">
        <v>121</v>
      </c>
      <c r="O4" s="287"/>
      <c r="P4" s="378" t="s">
        <v>129</v>
      </c>
      <c r="Q4" s="274" t="s">
        <v>537</v>
      </c>
      <c r="R4" s="376" t="s">
        <v>538</v>
      </c>
      <c r="S4" s="274" t="s">
        <v>70</v>
      </c>
      <c r="T4" s="485"/>
      <c r="U4" s="382" t="s">
        <v>537</v>
      </c>
      <c r="V4" s="381" t="s">
        <v>538</v>
      </c>
      <c r="W4" s="382" t="s">
        <v>70</v>
      </c>
      <c r="X4" s="485"/>
      <c r="Y4" s="191"/>
    </row>
    <row r="5" spans="2:30" ht="15" customHeight="1">
      <c r="B5" s="85"/>
      <c r="C5" s="241"/>
      <c r="D5" s="241"/>
      <c r="E5" s="241"/>
      <c r="F5" s="241"/>
      <c r="G5" s="241"/>
      <c r="J5" s="192" t="s">
        <v>491</v>
      </c>
      <c r="K5" s="347">
        <v>1164</v>
      </c>
      <c r="L5" s="347">
        <v>30</v>
      </c>
      <c r="M5" s="347">
        <v>11080</v>
      </c>
      <c r="N5" s="350">
        <f t="shared" ref="N5:N10" si="0">SUM(K5:M5)</f>
        <v>12274</v>
      </c>
      <c r="O5" s="287"/>
      <c r="P5" s="379" t="s">
        <v>491</v>
      </c>
      <c r="Q5" s="347">
        <v>1062</v>
      </c>
      <c r="R5" s="392">
        <v>28</v>
      </c>
      <c r="S5" s="347">
        <v>10454</v>
      </c>
      <c r="T5" s="396">
        <f t="shared" ref="T5:T10" si="1">SUM(Q5:S5)</f>
        <v>11544</v>
      </c>
      <c r="U5" s="347">
        <v>102</v>
      </c>
      <c r="V5" s="392">
        <v>2</v>
      </c>
      <c r="W5" s="347">
        <v>626</v>
      </c>
      <c r="X5" s="396">
        <f t="shared" ref="X5:X10" si="2">SUM(U5:W5)</f>
        <v>730</v>
      </c>
      <c r="Y5" s="191"/>
    </row>
    <row r="6" spans="2:30" ht="15" customHeight="1">
      <c r="B6" s="85"/>
      <c r="C6" s="241"/>
      <c r="D6" s="241"/>
      <c r="E6" s="241"/>
      <c r="F6" s="241"/>
      <c r="G6" s="241"/>
      <c r="J6" s="192" t="s">
        <v>56</v>
      </c>
      <c r="K6" s="347">
        <v>1511</v>
      </c>
      <c r="L6" s="347">
        <v>72</v>
      </c>
      <c r="M6" s="347">
        <v>11215</v>
      </c>
      <c r="N6" s="350">
        <f t="shared" si="0"/>
        <v>12798</v>
      </c>
      <c r="P6" s="379" t="s">
        <v>56</v>
      </c>
      <c r="Q6" s="347">
        <v>1480</v>
      </c>
      <c r="R6" s="392">
        <v>70</v>
      </c>
      <c r="S6" s="347">
        <v>10910</v>
      </c>
      <c r="T6" s="396">
        <f t="shared" si="1"/>
        <v>12460</v>
      </c>
      <c r="U6" s="347">
        <v>31</v>
      </c>
      <c r="V6" s="392">
        <v>2</v>
      </c>
      <c r="W6" s="347">
        <v>305</v>
      </c>
      <c r="X6" s="396">
        <f t="shared" si="2"/>
        <v>338</v>
      </c>
    </row>
    <row r="7" spans="2:30" ht="15" customHeight="1">
      <c r="B7" s="85"/>
      <c r="C7" s="241"/>
      <c r="D7" s="241"/>
      <c r="E7" s="241"/>
      <c r="F7" s="241"/>
      <c r="G7" s="241"/>
      <c r="J7" s="192" t="s">
        <v>57</v>
      </c>
      <c r="K7" s="347">
        <v>4567</v>
      </c>
      <c r="L7" s="347">
        <v>196</v>
      </c>
      <c r="M7" s="347">
        <v>31320</v>
      </c>
      <c r="N7" s="350">
        <f t="shared" si="0"/>
        <v>36083</v>
      </c>
      <c r="P7" s="379" t="s">
        <v>57</v>
      </c>
      <c r="Q7" s="347">
        <v>4438</v>
      </c>
      <c r="R7" s="392">
        <v>190</v>
      </c>
      <c r="S7" s="347">
        <v>30240</v>
      </c>
      <c r="T7" s="396">
        <f t="shared" si="1"/>
        <v>34868</v>
      </c>
      <c r="U7" s="347">
        <v>129</v>
      </c>
      <c r="V7" s="392">
        <v>6</v>
      </c>
      <c r="W7" s="347">
        <v>1080</v>
      </c>
      <c r="X7" s="396">
        <f t="shared" si="2"/>
        <v>1215</v>
      </c>
    </row>
    <row r="8" spans="2:30" ht="15" customHeight="1">
      <c r="B8" s="85"/>
      <c r="C8" s="241"/>
      <c r="D8" s="241"/>
      <c r="E8" s="241"/>
      <c r="F8" s="241"/>
      <c r="G8" s="241"/>
      <c r="J8" s="192" t="s">
        <v>58</v>
      </c>
      <c r="K8" s="347">
        <v>3365</v>
      </c>
      <c r="L8" s="347">
        <v>114</v>
      </c>
      <c r="M8" s="347">
        <v>21721</v>
      </c>
      <c r="N8" s="350">
        <f t="shared" si="0"/>
        <v>25200</v>
      </c>
      <c r="P8" s="379" t="s">
        <v>58</v>
      </c>
      <c r="Q8" s="347">
        <v>3159</v>
      </c>
      <c r="R8" s="392">
        <v>108</v>
      </c>
      <c r="S8" s="347">
        <v>20412</v>
      </c>
      <c r="T8" s="396">
        <f t="shared" si="1"/>
        <v>23679</v>
      </c>
      <c r="U8" s="347">
        <v>206</v>
      </c>
      <c r="V8" s="392">
        <v>6</v>
      </c>
      <c r="W8" s="347">
        <v>1309</v>
      </c>
      <c r="X8" s="396">
        <f t="shared" si="2"/>
        <v>1521</v>
      </c>
    </row>
    <row r="9" spans="2:30" ht="15" customHeight="1">
      <c r="B9" s="85"/>
      <c r="C9" s="241"/>
      <c r="D9" s="241"/>
      <c r="E9" s="241"/>
      <c r="F9" s="241"/>
      <c r="G9" s="241"/>
      <c r="J9" s="192" t="s">
        <v>59</v>
      </c>
      <c r="K9" s="347">
        <v>2168</v>
      </c>
      <c r="L9" s="347">
        <v>70</v>
      </c>
      <c r="M9" s="347">
        <v>15434</v>
      </c>
      <c r="N9" s="350">
        <f t="shared" si="0"/>
        <v>17672</v>
      </c>
      <c r="P9" s="379" t="s">
        <v>59</v>
      </c>
      <c r="Q9" s="347">
        <v>1907</v>
      </c>
      <c r="R9" s="392">
        <v>55</v>
      </c>
      <c r="S9" s="347">
        <v>13667</v>
      </c>
      <c r="T9" s="396">
        <f t="shared" si="1"/>
        <v>15629</v>
      </c>
      <c r="U9" s="347">
        <v>261</v>
      </c>
      <c r="V9" s="392">
        <v>15</v>
      </c>
      <c r="W9" s="347">
        <v>1767</v>
      </c>
      <c r="X9" s="396">
        <f t="shared" si="2"/>
        <v>2043</v>
      </c>
    </row>
    <row r="10" spans="2:30" ht="15" customHeight="1">
      <c r="B10" s="491" t="s">
        <v>542</v>
      </c>
      <c r="C10" s="491"/>
      <c r="D10" s="491"/>
      <c r="J10" s="192" t="s">
        <v>60</v>
      </c>
      <c r="K10" s="347">
        <v>2965</v>
      </c>
      <c r="L10" s="347">
        <v>80</v>
      </c>
      <c r="M10" s="347">
        <v>21043</v>
      </c>
      <c r="N10" s="350">
        <f t="shared" si="0"/>
        <v>24088</v>
      </c>
      <c r="P10" s="379" t="s">
        <v>60</v>
      </c>
      <c r="Q10" s="347">
        <v>2277</v>
      </c>
      <c r="R10" s="392">
        <v>67</v>
      </c>
      <c r="S10" s="347">
        <v>16844</v>
      </c>
      <c r="T10" s="396">
        <f t="shared" si="1"/>
        <v>19188</v>
      </c>
      <c r="U10" s="347">
        <v>688</v>
      </c>
      <c r="V10" s="392">
        <v>13</v>
      </c>
      <c r="W10" s="347">
        <v>4199</v>
      </c>
      <c r="X10" s="396">
        <f t="shared" si="2"/>
        <v>4900</v>
      </c>
    </row>
    <row r="11" spans="2:30" ht="15" customHeight="1">
      <c r="B11" s="274" t="s">
        <v>182</v>
      </c>
      <c r="C11" s="274" t="s">
        <v>181</v>
      </c>
      <c r="D11" s="274" t="s">
        <v>504</v>
      </c>
      <c r="J11" s="192" t="s">
        <v>483</v>
      </c>
      <c r="K11" s="232">
        <v>2415</v>
      </c>
      <c r="L11" s="232">
        <v>47</v>
      </c>
      <c r="M11" s="232">
        <v>18640</v>
      </c>
      <c r="N11" s="350">
        <v>21102</v>
      </c>
      <c r="P11" s="379" t="s">
        <v>483</v>
      </c>
      <c r="Q11" s="347" t="s">
        <v>521</v>
      </c>
      <c r="R11" s="347" t="s">
        <v>521</v>
      </c>
      <c r="S11" s="347" t="s">
        <v>521</v>
      </c>
      <c r="T11" s="396">
        <v>129</v>
      </c>
      <c r="U11" s="347">
        <v>2406</v>
      </c>
      <c r="V11" s="392">
        <v>47</v>
      </c>
      <c r="W11" s="347">
        <v>18520</v>
      </c>
      <c r="X11" s="396">
        <v>20973</v>
      </c>
    </row>
    <row r="12" spans="2:30" ht="15" customHeight="1">
      <c r="B12" s="192" t="s">
        <v>537</v>
      </c>
      <c r="C12" s="347">
        <v>22047</v>
      </c>
      <c r="D12" s="224">
        <f>C12/$C$15</f>
        <v>0.1151123085116381</v>
      </c>
      <c r="J12" s="192" t="s">
        <v>242</v>
      </c>
      <c r="K12" s="347">
        <v>3892</v>
      </c>
      <c r="L12" s="347">
        <v>170</v>
      </c>
      <c r="M12" s="347">
        <v>38247</v>
      </c>
      <c r="N12" s="350">
        <f>SUM(K12:M12)</f>
        <v>42309</v>
      </c>
      <c r="P12" s="379" t="s">
        <v>532</v>
      </c>
      <c r="Q12" s="347" t="s">
        <v>521</v>
      </c>
      <c r="R12" s="347" t="s">
        <v>521</v>
      </c>
      <c r="S12" s="347" t="s">
        <v>521</v>
      </c>
      <c r="T12" s="396">
        <f>SUM(Q12:S12)</f>
        <v>0</v>
      </c>
      <c r="U12" s="347">
        <v>3629</v>
      </c>
      <c r="V12" s="392">
        <v>161</v>
      </c>
      <c r="W12" s="347">
        <v>36405</v>
      </c>
      <c r="X12" s="396">
        <f>SUM(U12:W12)</f>
        <v>40195</v>
      </c>
      <c r="Y12" s="6"/>
    </row>
    <row r="13" spans="2:30" ht="15" customHeight="1" thickBot="1">
      <c r="B13" s="192" t="s">
        <v>535</v>
      </c>
      <c r="C13" s="347">
        <v>779</v>
      </c>
      <c r="D13" s="224" t="s">
        <v>459</v>
      </c>
      <c r="E13" s="489"/>
      <c r="J13" s="62" t="s">
        <v>406</v>
      </c>
      <c r="K13" s="340">
        <f>SUM(K5:K12)</f>
        <v>22047</v>
      </c>
      <c r="L13" s="340">
        <f>SUM(L5:L12)</f>
        <v>779</v>
      </c>
      <c r="M13" s="340">
        <f>SUM(M5:M12)</f>
        <v>168700</v>
      </c>
      <c r="N13" s="340">
        <f>SUM(K13:M13)</f>
        <v>191526</v>
      </c>
      <c r="P13" s="380" t="s">
        <v>550</v>
      </c>
      <c r="Q13" s="394">
        <v>14595</v>
      </c>
      <c r="R13" s="393">
        <v>527</v>
      </c>
      <c r="S13" s="394">
        <v>104489</v>
      </c>
      <c r="T13" s="395">
        <f>SUM(Q13:S13)</f>
        <v>119611</v>
      </c>
      <c r="U13" s="394">
        <f>SUM(U5:U12)</f>
        <v>7452</v>
      </c>
      <c r="V13" s="393">
        <f>SUM(V5:V12)</f>
        <v>252</v>
      </c>
      <c r="W13" s="394">
        <f>SUM(W5:W12)</f>
        <v>64211</v>
      </c>
      <c r="X13" s="395">
        <f>SUM(U13:W13)</f>
        <v>71915</v>
      </c>
    </row>
    <row r="14" spans="2:30" ht="15" customHeight="1">
      <c r="B14" s="192" t="s">
        <v>536</v>
      </c>
      <c r="C14" s="347">
        <v>168700</v>
      </c>
      <c r="D14" s="224">
        <f>C14/$C$15</f>
        <v>0.8808203585936113</v>
      </c>
      <c r="E14" s="490"/>
      <c r="J14" s="296" t="s">
        <v>552</v>
      </c>
      <c r="P14" s="296" t="s">
        <v>552</v>
      </c>
      <c r="Q14" s="230"/>
      <c r="R14" s="230"/>
      <c r="T14" s="151"/>
      <c r="U14" s="233"/>
      <c r="V14" s="233"/>
      <c r="W14" s="233"/>
      <c r="X14" s="233"/>
    </row>
    <row r="15" spans="2:30" ht="15" customHeight="1">
      <c r="B15" s="62" t="s">
        <v>406</v>
      </c>
      <c r="C15" s="340">
        <f>SUM(C12:C14)</f>
        <v>191526</v>
      </c>
      <c r="D15" s="275">
        <f>C15/$C$15</f>
        <v>1</v>
      </c>
      <c r="J15" s="287"/>
      <c r="K15" s="232"/>
      <c r="L15" s="232"/>
      <c r="M15" s="232"/>
      <c r="N15" s="232"/>
      <c r="P15" s="296" t="s">
        <v>551</v>
      </c>
      <c r="Q15" s="355"/>
      <c r="R15" s="355"/>
      <c r="S15" s="355"/>
      <c r="T15" s="355"/>
      <c r="U15" s="355"/>
      <c r="V15" s="355"/>
      <c r="W15" s="355"/>
      <c r="X15" s="355"/>
    </row>
    <row r="16" spans="2:30" ht="15" customHeight="1">
      <c r="B16" s="296" t="s">
        <v>552</v>
      </c>
      <c r="J16" s="491" t="s">
        <v>539</v>
      </c>
      <c r="K16" s="491"/>
      <c r="L16" s="491"/>
      <c r="M16" s="491"/>
      <c r="N16" s="491"/>
      <c r="P16" s="296" t="s">
        <v>533</v>
      </c>
      <c r="Q16" s="355"/>
      <c r="R16" s="355"/>
      <c r="S16" s="355"/>
      <c r="T16" s="355"/>
      <c r="U16" s="355"/>
      <c r="V16" s="355"/>
      <c r="W16" s="355"/>
      <c r="X16" s="355"/>
      <c r="Z16" s="111"/>
    </row>
    <row r="17" spans="2:29" ht="15" customHeight="1">
      <c r="J17" s="274" t="s">
        <v>129</v>
      </c>
      <c r="K17" s="274" t="s">
        <v>537</v>
      </c>
      <c r="L17" s="274" t="s">
        <v>538</v>
      </c>
      <c r="M17" s="274" t="s">
        <v>70</v>
      </c>
      <c r="N17" s="399" t="s">
        <v>534</v>
      </c>
      <c r="P17" s="355"/>
      <c r="Q17" s="355"/>
      <c r="R17" s="355"/>
      <c r="S17" s="355"/>
      <c r="T17" s="355"/>
      <c r="U17" s="355"/>
      <c r="V17" s="355"/>
      <c r="W17" s="355"/>
      <c r="X17" s="355"/>
      <c r="Y17" s="233"/>
      <c r="Z17" s="233"/>
      <c r="AA17" s="233"/>
    </row>
    <row r="18" spans="2:29" ht="15" customHeight="1">
      <c r="B18" s="428" t="s">
        <v>543</v>
      </c>
      <c r="C18" s="428"/>
      <c r="D18" s="428"/>
      <c r="E18" s="428"/>
      <c r="J18" s="192" t="s">
        <v>491</v>
      </c>
      <c r="K18" s="351">
        <v>548.64842110538302</v>
      </c>
      <c r="L18" s="351">
        <v>677.452</v>
      </c>
      <c r="M18" s="351">
        <v>546.58148537154</v>
      </c>
      <c r="N18" s="351">
        <v>547.09737494568401</v>
      </c>
      <c r="O18" s="353"/>
      <c r="P18" s="355"/>
      <c r="Q18" s="355"/>
      <c r="R18" s="355"/>
      <c r="S18" s="355"/>
      <c r="T18" s="355"/>
      <c r="U18" s="355"/>
      <c r="V18" s="355"/>
      <c r="W18" s="355"/>
      <c r="X18" s="355"/>
      <c r="Y18" s="233"/>
    </row>
    <row r="19" spans="2:29" ht="15" customHeight="1">
      <c r="B19" s="274" t="s">
        <v>182</v>
      </c>
      <c r="C19" s="274" t="s">
        <v>188</v>
      </c>
      <c r="D19" s="274" t="s">
        <v>189</v>
      </c>
      <c r="E19" s="274" t="s">
        <v>121</v>
      </c>
      <c r="J19" s="192" t="s">
        <v>56</v>
      </c>
      <c r="K19" s="351">
        <v>537.72508162364795</v>
      </c>
      <c r="L19" s="351">
        <v>664.900555555555</v>
      </c>
      <c r="M19" s="351">
        <v>545.97454153663205</v>
      </c>
      <c r="N19" s="351">
        <v>545.66962975985803</v>
      </c>
      <c r="P19" s="355"/>
      <c r="Q19" s="355"/>
      <c r="R19" s="355"/>
      <c r="S19" s="355"/>
      <c r="T19" s="355"/>
      <c r="U19" s="355"/>
      <c r="V19" s="355"/>
      <c r="W19" s="355"/>
      <c r="X19" s="355"/>
      <c r="Y19" s="233"/>
    </row>
    <row r="20" spans="2:29" ht="15" customHeight="1">
      <c r="B20" s="192" t="s">
        <v>537</v>
      </c>
      <c r="C20" s="349">
        <v>11396</v>
      </c>
      <c r="D20" s="349">
        <v>10651</v>
      </c>
      <c r="E20" s="348">
        <f>SUM(C20:D20)</f>
        <v>22047</v>
      </c>
      <c r="F20" s="230"/>
      <c r="J20" s="192" t="s">
        <v>57</v>
      </c>
      <c r="K20" s="351">
        <v>527.46779417560697</v>
      </c>
      <c r="L20" s="351">
        <v>609.43433673469303</v>
      </c>
      <c r="M20" s="351">
        <v>529.25483903788802</v>
      </c>
      <c r="N20" s="351">
        <v>529.46418270838501</v>
      </c>
      <c r="P20" s="355"/>
      <c r="Q20" s="355"/>
      <c r="R20" s="355"/>
      <c r="S20" s="355"/>
      <c r="T20" s="355"/>
      <c r="U20" s="355"/>
      <c r="V20" s="355"/>
      <c r="W20" s="355"/>
      <c r="X20" s="355"/>
    </row>
    <row r="21" spans="2:29" ht="15" customHeight="1">
      <c r="B21" s="192" t="s">
        <v>535</v>
      </c>
      <c r="C21" s="347">
        <v>466</v>
      </c>
      <c r="D21" s="320">
        <v>313</v>
      </c>
      <c r="E21" s="348">
        <f>SUM(C21:D21)</f>
        <v>779</v>
      </c>
      <c r="F21" s="230"/>
      <c r="J21" s="192" t="s">
        <v>58</v>
      </c>
      <c r="K21" s="351">
        <v>532.81646825160897</v>
      </c>
      <c r="L21" s="351">
        <v>609.45719298245604</v>
      </c>
      <c r="M21" s="351">
        <v>516.52754572380002</v>
      </c>
      <c r="N21" s="351">
        <v>519.12303001322698</v>
      </c>
      <c r="P21" s="355"/>
      <c r="Q21" s="355"/>
      <c r="R21" s="355"/>
      <c r="S21" s="355"/>
      <c r="T21" s="355"/>
      <c r="U21" s="355"/>
      <c r="V21" s="355"/>
      <c r="W21" s="355"/>
      <c r="X21" s="355"/>
      <c r="AA21" s="287"/>
      <c r="AB21" s="287"/>
      <c r="AC21" s="287"/>
    </row>
    <row r="22" spans="2:29" ht="15" customHeight="1">
      <c r="B22" s="192" t="s">
        <v>536</v>
      </c>
      <c r="C22" s="347">
        <v>21451</v>
      </c>
      <c r="D22" s="347">
        <v>147249</v>
      </c>
      <c r="E22" s="348">
        <f>SUM(C22:D22)</f>
        <v>168700</v>
      </c>
      <c r="F22" s="230"/>
      <c r="J22" s="192" t="s">
        <v>59</v>
      </c>
      <c r="K22" s="351">
        <v>544.19206257687495</v>
      </c>
      <c r="L22" s="351">
        <v>586.646285714285</v>
      </c>
      <c r="M22" s="351">
        <v>516.32501139259602</v>
      </c>
      <c r="N22" s="351">
        <v>520.02228709257497</v>
      </c>
      <c r="P22" s="355"/>
      <c r="Q22" s="355"/>
      <c r="R22" s="355"/>
      <c r="S22" s="355"/>
      <c r="T22" s="355"/>
      <c r="U22" s="355"/>
      <c r="V22" s="355"/>
      <c r="W22" s="355"/>
      <c r="X22" s="355"/>
      <c r="AA22" s="287"/>
      <c r="AB22" s="287"/>
      <c r="AC22" s="287"/>
    </row>
    <row r="23" spans="2:29" ht="15" customHeight="1">
      <c r="B23" s="62" t="s">
        <v>406</v>
      </c>
      <c r="C23" s="340">
        <f>SUM(C20:C22)</f>
        <v>33313</v>
      </c>
      <c r="D23" s="340">
        <f>SUM(D20:D22)</f>
        <v>158213</v>
      </c>
      <c r="E23" s="340">
        <f>SUM(C23:D23)</f>
        <v>191526</v>
      </c>
      <c r="J23" s="192" t="s">
        <v>60</v>
      </c>
      <c r="K23" s="351">
        <v>525.32500983698696</v>
      </c>
      <c r="L23" s="351">
        <v>622.17822916666603</v>
      </c>
      <c r="M23" s="351">
        <v>490.77972520553101</v>
      </c>
      <c r="N23" s="351">
        <v>495.46831077715001</v>
      </c>
      <c r="P23" s="355"/>
      <c r="Q23" s="355"/>
      <c r="R23" s="355"/>
      <c r="S23" s="355"/>
      <c r="T23" s="355"/>
      <c r="U23" s="355"/>
      <c r="V23" s="355"/>
      <c r="W23" s="355"/>
      <c r="X23" s="355"/>
      <c r="AA23" s="287"/>
      <c r="AB23" s="287"/>
      <c r="AC23" s="287"/>
    </row>
    <row r="24" spans="2:29" ht="15" customHeight="1">
      <c r="B24" s="296" t="s">
        <v>552</v>
      </c>
      <c r="J24" s="192" t="s">
        <v>483</v>
      </c>
      <c r="K24" s="351">
        <v>483.74947723670329</v>
      </c>
      <c r="L24" s="351">
        <v>528.459728383884</v>
      </c>
      <c r="M24" s="351">
        <v>465.31311732626386</v>
      </c>
      <c r="N24" s="351">
        <v>461.51882026359402</v>
      </c>
      <c r="P24" s="355"/>
      <c r="Q24" s="355"/>
      <c r="R24" s="355"/>
      <c r="S24" s="355"/>
      <c r="T24" s="355"/>
      <c r="U24" s="355"/>
      <c r="V24" s="355"/>
      <c r="W24" s="355"/>
      <c r="X24" s="355"/>
      <c r="AA24" s="287"/>
      <c r="AB24" s="287"/>
      <c r="AC24" s="287"/>
    </row>
    <row r="25" spans="2:29" ht="15" customHeight="1">
      <c r="J25" s="192" t="s">
        <v>242</v>
      </c>
      <c r="K25" s="351">
        <v>493.11752822028001</v>
      </c>
      <c r="L25" s="351">
        <v>546.27695098039203</v>
      </c>
      <c r="M25" s="351">
        <v>487.81960370872503</v>
      </c>
      <c r="N25" s="351">
        <v>488.54184415957798</v>
      </c>
      <c r="P25" s="355"/>
      <c r="Q25" s="355"/>
      <c r="R25" s="355"/>
      <c r="S25" s="355"/>
      <c r="T25" s="355"/>
      <c r="U25" s="355"/>
      <c r="V25" s="355"/>
      <c r="W25" s="355"/>
      <c r="X25" s="355"/>
      <c r="AA25" s="287"/>
      <c r="AB25" s="287"/>
      <c r="AC25" s="287"/>
    </row>
    <row r="26" spans="2:29" ht="15" customHeight="1">
      <c r="B26" s="428" t="s">
        <v>544</v>
      </c>
      <c r="C26" s="428"/>
      <c r="D26" s="428"/>
      <c r="E26" s="428"/>
      <c r="F26" s="428"/>
      <c r="G26" s="428"/>
      <c r="H26" s="428"/>
      <c r="J26" s="62" t="s">
        <v>529</v>
      </c>
      <c r="K26" s="352">
        <v>520.19711797523405</v>
      </c>
      <c r="L26" s="352">
        <v>595.42005134788099</v>
      </c>
      <c r="M26" s="352">
        <v>506.732975933609</v>
      </c>
      <c r="N26" s="352">
        <v>508.64358426532101</v>
      </c>
      <c r="P26" s="355"/>
      <c r="Q26" s="355"/>
      <c r="R26" s="355"/>
      <c r="S26" s="355"/>
      <c r="T26" s="355"/>
      <c r="U26" s="355"/>
      <c r="V26" s="355"/>
      <c r="W26" s="355"/>
      <c r="X26" s="355"/>
      <c r="AA26" s="287"/>
      <c r="AB26" s="287"/>
      <c r="AC26" s="287"/>
    </row>
    <row r="27" spans="2:29" ht="15" customHeight="1">
      <c r="B27" s="274" t="s">
        <v>182</v>
      </c>
      <c r="C27" s="274" t="s">
        <v>176</v>
      </c>
      <c r="D27" s="274" t="s">
        <v>61</v>
      </c>
      <c r="E27" s="274" t="s">
        <v>62</v>
      </c>
      <c r="F27" s="274" t="s">
        <v>63</v>
      </c>
      <c r="G27" s="274" t="s">
        <v>177</v>
      </c>
      <c r="H27" s="274" t="s">
        <v>121</v>
      </c>
      <c r="J27" s="296" t="s">
        <v>552</v>
      </c>
      <c r="N27" s="355"/>
      <c r="P27" s="355"/>
      <c r="Q27" s="355"/>
      <c r="R27" s="355"/>
      <c r="S27" s="355"/>
      <c r="T27" s="355"/>
      <c r="U27" s="355"/>
      <c r="V27" s="355"/>
      <c r="W27" s="355"/>
      <c r="X27" s="355"/>
      <c r="AA27" s="287"/>
      <c r="AB27" s="287"/>
      <c r="AC27" s="287"/>
    </row>
    <row r="28" spans="2:29" ht="15" customHeight="1" thickBot="1">
      <c r="B28" s="192" t="s">
        <v>537</v>
      </c>
      <c r="C28" s="347">
        <v>1317</v>
      </c>
      <c r="D28" s="347">
        <v>6422</v>
      </c>
      <c r="E28" s="347">
        <v>8033</v>
      </c>
      <c r="F28" s="347">
        <v>5970</v>
      </c>
      <c r="G28" s="347">
        <v>305</v>
      </c>
      <c r="H28" s="350">
        <f t="shared" ref="H28" si="3">SUM(C28:G28)</f>
        <v>22047</v>
      </c>
      <c r="J28" s="287"/>
      <c r="K28" s="354"/>
      <c r="L28" s="354"/>
      <c r="M28" s="354"/>
      <c r="N28" s="355"/>
      <c r="P28" s="355"/>
      <c r="Q28" s="355"/>
      <c r="R28" s="355"/>
      <c r="S28" s="355"/>
      <c r="T28" s="355"/>
      <c r="U28" s="355"/>
      <c r="V28" s="355"/>
      <c r="W28" s="355"/>
      <c r="X28" s="355"/>
      <c r="AA28" s="287"/>
      <c r="AB28" s="287"/>
      <c r="AC28" s="287"/>
    </row>
    <row r="29" spans="2:29" ht="15" customHeight="1" thickBot="1">
      <c r="B29" s="192" t="s">
        <v>535</v>
      </c>
      <c r="C29" s="347">
        <v>54</v>
      </c>
      <c r="D29" s="347">
        <v>223</v>
      </c>
      <c r="E29" s="347">
        <v>247</v>
      </c>
      <c r="F29" s="347">
        <v>249</v>
      </c>
      <c r="G29" s="347">
        <v>6</v>
      </c>
      <c r="H29" s="350">
        <f>SUM(C29:G29)</f>
        <v>779</v>
      </c>
      <c r="J29" s="480" t="s">
        <v>541</v>
      </c>
      <c r="K29" s="480"/>
      <c r="L29" s="480"/>
      <c r="M29" s="480"/>
      <c r="N29" s="480"/>
      <c r="P29" s="492" t="s">
        <v>546</v>
      </c>
      <c r="Q29" s="487"/>
      <c r="R29" s="487"/>
      <c r="S29" s="487"/>
      <c r="T29" s="487"/>
      <c r="U29" s="487"/>
      <c r="V29" s="488"/>
      <c r="AA29" s="287"/>
      <c r="AB29" s="287"/>
      <c r="AC29" s="287"/>
    </row>
    <row r="30" spans="2:29" ht="15" customHeight="1">
      <c r="B30" s="192" t="s">
        <v>536</v>
      </c>
      <c r="C30" s="347">
        <v>11701</v>
      </c>
      <c r="D30" s="347">
        <v>39854</v>
      </c>
      <c r="E30" s="347">
        <v>60228</v>
      </c>
      <c r="F30" s="347">
        <v>53881</v>
      </c>
      <c r="G30" s="347">
        <v>3036</v>
      </c>
      <c r="H30" s="350">
        <f t="shared" ref="H30" si="4">SUM(C30:G30)</f>
        <v>168700</v>
      </c>
      <c r="J30" s="480"/>
      <c r="K30" s="480"/>
      <c r="L30" s="480"/>
      <c r="M30" s="480"/>
      <c r="N30" s="480"/>
      <c r="P30" s="377"/>
      <c r="Q30" s="494" t="s">
        <v>216</v>
      </c>
      <c r="R30" s="495"/>
      <c r="S30" s="500"/>
      <c r="T30" s="501" t="s">
        <v>221</v>
      </c>
      <c r="U30" s="502"/>
      <c r="V30" s="503"/>
      <c r="AA30" s="287"/>
      <c r="AB30" s="287"/>
      <c r="AC30" s="287"/>
    </row>
    <row r="31" spans="2:29" ht="15" customHeight="1">
      <c r="B31" s="62" t="s">
        <v>406</v>
      </c>
      <c r="C31" s="340">
        <f>SUM(C28:C30)</f>
        <v>13072</v>
      </c>
      <c r="D31" s="340">
        <f t="shared" ref="D31:H31" si="5">SUM(D28:D30)</f>
        <v>46499</v>
      </c>
      <c r="E31" s="340">
        <f t="shared" si="5"/>
        <v>68508</v>
      </c>
      <c r="F31" s="340">
        <f t="shared" si="5"/>
        <v>60100</v>
      </c>
      <c r="G31" s="340">
        <f t="shared" si="5"/>
        <v>3347</v>
      </c>
      <c r="H31" s="340">
        <f t="shared" si="5"/>
        <v>191526</v>
      </c>
      <c r="J31" s="274" t="s">
        <v>129</v>
      </c>
      <c r="K31" s="274" t="s">
        <v>537</v>
      </c>
      <c r="L31" s="274" t="s">
        <v>538</v>
      </c>
      <c r="M31" s="274" t="s">
        <v>70</v>
      </c>
      <c r="N31" s="400" t="s">
        <v>534</v>
      </c>
      <c r="P31" s="378" t="s">
        <v>129</v>
      </c>
      <c r="Q31" s="274" t="s">
        <v>537</v>
      </c>
      <c r="R31" s="376" t="s">
        <v>538</v>
      </c>
      <c r="S31" s="383" t="s">
        <v>70</v>
      </c>
      <c r="T31" s="390" t="s">
        <v>537</v>
      </c>
      <c r="U31" s="389" t="s">
        <v>538</v>
      </c>
      <c r="V31" s="391" t="s">
        <v>70</v>
      </c>
      <c r="W31" s="287"/>
    </row>
    <row r="32" spans="2:29" ht="15" customHeight="1">
      <c r="B32" s="296" t="s">
        <v>552</v>
      </c>
      <c r="J32" s="192" t="s">
        <v>491</v>
      </c>
      <c r="K32" s="351">
        <v>76.243103235967894</v>
      </c>
      <c r="L32" s="351">
        <v>91.296333333333294</v>
      </c>
      <c r="M32" s="351">
        <v>53.6699557385679</v>
      </c>
      <c r="N32" s="351">
        <v>58.757139958395001</v>
      </c>
      <c r="P32" s="379" t="s">
        <v>491</v>
      </c>
      <c r="Q32" s="351">
        <v>37.4743102636534</v>
      </c>
      <c r="R32" s="384">
        <v>59.124285714285698</v>
      </c>
      <c r="S32" s="385">
        <v>30.590845529621799</v>
      </c>
      <c r="T32" s="351">
        <v>479.894653594771</v>
      </c>
      <c r="U32" s="401" t="s">
        <v>547</v>
      </c>
      <c r="V32" s="385">
        <v>439.08372271032999</v>
      </c>
      <c r="W32" s="287"/>
    </row>
    <row r="33" spans="8:24" ht="15" customHeight="1">
      <c r="J33" s="192" t="s">
        <v>56</v>
      </c>
      <c r="K33" s="351">
        <v>89.870680564747403</v>
      </c>
      <c r="L33" s="351">
        <v>114.363888888888</v>
      </c>
      <c r="M33" s="351">
        <v>81.322172685391493</v>
      </c>
      <c r="N33" s="351">
        <v>83.460741437884394</v>
      </c>
      <c r="P33" s="379" t="s">
        <v>56</v>
      </c>
      <c r="Q33" s="351">
        <v>83.330757882882807</v>
      </c>
      <c r="R33" s="384">
        <v>103.614714285714</v>
      </c>
      <c r="S33" s="385">
        <v>71.942971280170994</v>
      </c>
      <c r="T33" s="351">
        <v>402.09924731182701</v>
      </c>
      <c r="U33" s="401" t="s">
        <v>547</v>
      </c>
      <c r="V33" s="385">
        <v>416.82081967213099</v>
      </c>
      <c r="W33" s="287"/>
    </row>
    <row r="34" spans="8:24">
      <c r="I34" s="287"/>
      <c r="J34" s="192" t="s">
        <v>57</v>
      </c>
      <c r="K34" s="351">
        <v>120.073318224947</v>
      </c>
      <c r="L34" s="351">
        <v>150.56428571428501</v>
      </c>
      <c r="M34" s="351">
        <v>109.342967017879</v>
      </c>
      <c r="N34" s="351">
        <v>110.925010983935</v>
      </c>
      <c r="P34" s="379" t="s">
        <v>57</v>
      </c>
      <c r="Q34" s="351">
        <v>110.73495433378299</v>
      </c>
      <c r="R34" s="384">
        <v>142.160736842105</v>
      </c>
      <c r="S34" s="385">
        <v>98.587674796075802</v>
      </c>
      <c r="T34" s="351">
        <v>441.34199224806201</v>
      </c>
      <c r="U34" s="401" t="s">
        <v>547</v>
      </c>
      <c r="V34" s="385">
        <v>410.49114922839499</v>
      </c>
      <c r="W34" s="287"/>
    </row>
    <row r="35" spans="8:24">
      <c r="J35" s="192" t="s">
        <v>58</v>
      </c>
      <c r="K35" s="351">
        <v>184.261415255076</v>
      </c>
      <c r="L35" s="351">
        <v>236.011315789473</v>
      </c>
      <c r="M35" s="351">
        <v>157.93825628807701</v>
      </c>
      <c r="N35" s="351">
        <v>161.806421316137</v>
      </c>
      <c r="P35" s="379" t="s">
        <v>58</v>
      </c>
      <c r="Q35" s="351">
        <v>169.98668354964599</v>
      </c>
      <c r="R35" s="384">
        <v>223.129444444444</v>
      </c>
      <c r="S35" s="385">
        <v>143.44681813802299</v>
      </c>
      <c r="T35" s="351">
        <v>403.16373300970798</v>
      </c>
      <c r="U35" s="401" t="s">
        <v>547</v>
      </c>
      <c r="V35" s="385">
        <v>383.91169824293303</v>
      </c>
      <c r="W35" s="287"/>
    </row>
    <row r="36" spans="8:24" s="287" customFormat="1">
      <c r="J36" s="192" t="s">
        <v>59</v>
      </c>
      <c r="K36" s="351">
        <v>258.66543742312399</v>
      </c>
      <c r="L36" s="351">
        <v>300.60342857142803</v>
      </c>
      <c r="M36" s="351">
        <v>218.621671688048</v>
      </c>
      <c r="N36" s="351">
        <v>223.85897403614001</v>
      </c>
      <c r="O36"/>
      <c r="P36" s="379" t="s">
        <v>59</v>
      </c>
      <c r="Q36" s="351">
        <v>242.17159849676599</v>
      </c>
      <c r="R36" s="384">
        <v>287.92127272727203</v>
      </c>
      <c r="S36" s="385">
        <v>200.58622433599101</v>
      </c>
      <c r="T36" s="351">
        <v>379.17789272030598</v>
      </c>
      <c r="U36" s="401" t="s">
        <v>547</v>
      </c>
      <c r="V36" s="385">
        <v>358.11825287681501</v>
      </c>
      <c r="X36"/>
    </row>
    <row r="37" spans="8:24">
      <c r="J37" s="192" t="s">
        <v>60</v>
      </c>
      <c r="K37" s="351">
        <v>303.16017566048299</v>
      </c>
      <c r="L37" s="351">
        <v>375.79697916666601</v>
      </c>
      <c r="M37" s="351">
        <v>258.36261246812001</v>
      </c>
      <c r="N37" s="351">
        <v>264.26677737185798</v>
      </c>
      <c r="P37" s="379" t="s">
        <v>60</v>
      </c>
      <c r="Q37" s="351">
        <v>281.41442724344802</v>
      </c>
      <c r="R37" s="384">
        <v>373.88072139303398</v>
      </c>
      <c r="S37" s="385">
        <v>236.59958842911399</v>
      </c>
      <c r="T37" s="351">
        <v>375.12975290697602</v>
      </c>
      <c r="U37" s="401" t="s">
        <v>547</v>
      </c>
      <c r="V37" s="385">
        <v>345.66348813209402</v>
      </c>
      <c r="W37" s="287"/>
    </row>
    <row r="38" spans="8:24" ht="14.65" thickBot="1">
      <c r="J38" s="62" t="s">
        <v>529</v>
      </c>
      <c r="K38" s="352">
        <v>265.30153626343701</v>
      </c>
      <c r="L38" s="352">
        <v>295.14062901155302</v>
      </c>
      <c r="M38" s="352">
        <v>258.96873313574298</v>
      </c>
      <c r="N38" s="352">
        <v>259.84483986508297</v>
      </c>
      <c r="P38" s="380" t="s">
        <v>529</v>
      </c>
      <c r="Q38" s="387">
        <v>160.11135662898201</v>
      </c>
      <c r="R38" s="386">
        <v>193.58354838709599</v>
      </c>
      <c r="S38" s="388">
        <v>133.89368976638599</v>
      </c>
      <c r="T38" s="387">
        <v>471.32014492753598</v>
      </c>
      <c r="U38" s="386">
        <v>507.523888888888</v>
      </c>
      <c r="V38" s="388">
        <v>462.50031194032101</v>
      </c>
      <c r="W38" s="287"/>
    </row>
    <row r="39" spans="8:24">
      <c r="H39" s="287"/>
      <c r="J39" s="296" t="s">
        <v>552</v>
      </c>
      <c r="M39" s="241"/>
      <c r="N39" s="355"/>
      <c r="P39" s="296" t="s">
        <v>552</v>
      </c>
      <c r="T39" s="287"/>
      <c r="W39" s="287"/>
    </row>
    <row r="40" spans="8:24" ht="14.25" customHeight="1">
      <c r="J40" s="415" t="s">
        <v>549</v>
      </c>
      <c r="K40" s="415"/>
      <c r="L40" s="415"/>
      <c r="M40" s="415"/>
      <c r="N40" s="355"/>
      <c r="P40" s="415" t="s">
        <v>549</v>
      </c>
      <c r="Q40" s="415"/>
      <c r="R40" s="415"/>
      <c r="S40" s="415"/>
      <c r="T40" s="287"/>
      <c r="W40" s="287"/>
    </row>
    <row r="41" spans="8:24">
      <c r="J41" s="415"/>
      <c r="K41" s="415"/>
      <c r="L41" s="415"/>
      <c r="M41" s="415"/>
      <c r="N41" s="287"/>
      <c r="P41" s="415"/>
      <c r="Q41" s="415"/>
      <c r="R41" s="415"/>
      <c r="S41" s="415"/>
      <c r="T41" s="354"/>
      <c r="U41" s="354"/>
      <c r="V41" s="354"/>
      <c r="W41" s="287"/>
    </row>
    <row r="42" spans="8:24">
      <c r="J42" s="287"/>
      <c r="N42" s="355"/>
      <c r="P42" s="296" t="s">
        <v>548</v>
      </c>
      <c r="W42" s="287"/>
    </row>
    <row r="43" spans="8:24">
      <c r="N43" s="287"/>
      <c r="O43" s="287"/>
      <c r="W43" s="287"/>
    </row>
    <row r="44" spans="8:24">
      <c r="W44" s="287"/>
    </row>
    <row r="58" spans="11:12">
      <c r="K58" s="353"/>
      <c r="L58" s="354"/>
    </row>
  </sheetData>
  <mergeCells count="17">
    <mergeCell ref="B10:D10"/>
    <mergeCell ref="P29:V29"/>
    <mergeCell ref="J2:N3"/>
    <mergeCell ref="Q3:S3"/>
    <mergeCell ref="U3:W3"/>
    <mergeCell ref="T3:T4"/>
    <mergeCell ref="B18:E18"/>
    <mergeCell ref="J16:N16"/>
    <mergeCell ref="J29:N30"/>
    <mergeCell ref="B26:H26"/>
    <mergeCell ref="Q30:S30"/>
    <mergeCell ref="T30:V30"/>
    <mergeCell ref="P40:S41"/>
    <mergeCell ref="J40:M41"/>
    <mergeCell ref="X3:X4"/>
    <mergeCell ref="P2:X2"/>
    <mergeCell ref="E13:E14"/>
  </mergeCells>
  <hyperlinks>
    <hyperlink ref="B1" location="'Table of Contents'!A1" display="Table of Contents" xr:uid="{C9BC8034-A4B4-4AAA-BAA5-8D3E26C67FDF}"/>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EAEF-9E6F-4EFD-9369-B7D04FA84EFA}">
  <dimension ref="B1:AE30"/>
  <sheetViews>
    <sheetView workbookViewId="0">
      <selection activeCell="B1" sqref="B1"/>
    </sheetView>
  </sheetViews>
  <sheetFormatPr defaultColWidth="9.1328125" defaultRowHeight="14.25"/>
  <cols>
    <col min="1" max="1" width="9.1328125" style="171"/>
    <col min="2" max="2" width="14.1328125" style="171" customWidth="1"/>
    <col min="3" max="4" width="15.86328125" style="171" customWidth="1"/>
    <col min="5" max="8" width="9.1328125" style="171"/>
    <col min="9" max="10" width="9.1328125" style="171" customWidth="1"/>
    <col min="11" max="11" width="9.3984375" style="171" customWidth="1"/>
    <col min="12" max="12" width="11.86328125" style="171" customWidth="1"/>
    <col min="13" max="13" width="14" style="171" customWidth="1"/>
    <col min="14" max="14" width="12.86328125" style="171" customWidth="1"/>
    <col min="15" max="26" width="9.1328125" style="171" customWidth="1"/>
    <col min="27" max="27" width="42.3984375" style="171" customWidth="1"/>
    <col min="28" max="16384" width="9.1328125" style="171"/>
  </cols>
  <sheetData>
    <row r="1" spans="2:31">
      <c r="B1" s="179" t="s">
        <v>122</v>
      </c>
      <c r="AA1" s="191"/>
      <c r="AB1" s="191"/>
      <c r="AC1" s="191"/>
      <c r="AD1" s="191"/>
      <c r="AE1" s="191"/>
    </row>
    <row r="2" spans="2:31" ht="34.9" customHeight="1">
      <c r="B2" s="416" t="s">
        <v>410</v>
      </c>
      <c r="C2" s="416"/>
      <c r="D2" s="416"/>
      <c r="AA2" s="191"/>
      <c r="AB2" s="191"/>
      <c r="AC2" s="216"/>
      <c r="AD2" s="191"/>
      <c r="AE2" s="191"/>
    </row>
    <row r="3" spans="2:31" ht="15.75">
      <c r="B3" s="180" t="s">
        <v>387</v>
      </c>
      <c r="C3" s="181" t="s">
        <v>411</v>
      </c>
      <c r="D3" s="181" t="s">
        <v>141</v>
      </c>
      <c r="AA3" s="191"/>
      <c r="AB3" s="191"/>
      <c r="AC3" s="216"/>
      <c r="AD3" s="191"/>
      <c r="AE3" s="191"/>
    </row>
    <row r="4" spans="2:31">
      <c r="B4" s="182">
        <v>43862</v>
      </c>
      <c r="C4" s="315">
        <v>193077</v>
      </c>
      <c r="D4" s="315">
        <v>1464113</v>
      </c>
      <c r="AA4" s="191"/>
      <c r="AB4" s="191"/>
      <c r="AC4" s="216"/>
      <c r="AD4" s="191"/>
      <c r="AE4" s="191"/>
    </row>
    <row r="5" spans="2:31">
      <c r="B5" s="182">
        <v>43891</v>
      </c>
      <c r="C5" s="315">
        <v>191414</v>
      </c>
      <c r="D5" s="315">
        <v>1473189</v>
      </c>
      <c r="AA5" s="191"/>
      <c r="AB5" s="191"/>
      <c r="AC5" s="216"/>
      <c r="AD5" s="191"/>
      <c r="AE5" s="191"/>
    </row>
    <row r="6" spans="2:31">
      <c r="B6" s="182">
        <v>43922</v>
      </c>
      <c r="C6" s="315">
        <v>193067</v>
      </c>
      <c r="D6" s="315">
        <v>1489960</v>
      </c>
      <c r="J6" s="183"/>
      <c r="K6" s="184"/>
      <c r="L6" s="184"/>
      <c r="M6" s="185"/>
      <c r="N6" s="185"/>
      <c r="AA6" s="191"/>
      <c r="AB6" s="191"/>
      <c r="AC6" s="216"/>
      <c r="AD6" s="191"/>
      <c r="AE6" s="191"/>
    </row>
    <row r="7" spans="2:31">
      <c r="B7" s="182">
        <v>43952</v>
      </c>
      <c r="C7" s="315">
        <v>193124</v>
      </c>
      <c r="D7" s="315">
        <v>1507326</v>
      </c>
      <c r="J7" s="183"/>
      <c r="K7" s="184"/>
      <c r="L7" s="184"/>
      <c r="M7" s="185"/>
      <c r="N7" s="185"/>
      <c r="AA7" s="191"/>
      <c r="AB7" s="191"/>
      <c r="AC7" s="216"/>
      <c r="AD7" s="191"/>
      <c r="AE7" s="191"/>
    </row>
    <row r="8" spans="2:31">
      <c r="B8" s="182">
        <v>43983</v>
      </c>
      <c r="C8" s="315">
        <v>192374</v>
      </c>
      <c r="D8" s="315">
        <v>1528780</v>
      </c>
      <c r="J8" s="183"/>
      <c r="K8" s="184"/>
      <c r="L8" s="184"/>
      <c r="M8" s="185"/>
      <c r="N8" s="185"/>
      <c r="AA8" s="191"/>
      <c r="AB8" s="191"/>
      <c r="AC8" s="216"/>
      <c r="AD8" s="191"/>
      <c r="AE8" s="191"/>
    </row>
    <row r="9" spans="2:31">
      <c r="B9" s="182">
        <v>44013</v>
      </c>
      <c r="C9" s="315">
        <v>190630</v>
      </c>
      <c r="D9" s="315">
        <v>1549954</v>
      </c>
      <c r="J9" s="183"/>
      <c r="K9" s="184"/>
      <c r="L9" s="184"/>
      <c r="M9" s="185"/>
      <c r="N9" s="185"/>
      <c r="AA9" s="191"/>
      <c r="AB9" s="191"/>
      <c r="AC9" s="216"/>
      <c r="AD9" s="191"/>
      <c r="AE9" s="201"/>
    </row>
    <row r="10" spans="2:31">
      <c r="B10" s="182">
        <v>44044</v>
      </c>
      <c r="C10" s="315">
        <v>189186</v>
      </c>
      <c r="D10" s="315">
        <v>1572619</v>
      </c>
      <c r="J10" s="183"/>
      <c r="K10" s="184"/>
      <c r="L10" s="184"/>
      <c r="M10" s="185"/>
      <c r="N10" s="185"/>
      <c r="AA10" s="191"/>
      <c r="AB10" s="191"/>
      <c r="AC10" s="216"/>
      <c r="AD10" s="191"/>
      <c r="AE10" s="191"/>
    </row>
    <row r="11" spans="2:31" ht="15.4">
      <c r="B11" s="182">
        <v>44075</v>
      </c>
      <c r="C11" s="315">
        <v>188091</v>
      </c>
      <c r="D11" s="315">
        <v>1589075</v>
      </c>
      <c r="J11" s="183"/>
      <c r="K11" s="184"/>
      <c r="L11" s="184"/>
      <c r="M11" s="185"/>
      <c r="N11" s="185"/>
      <c r="AA11" s="191"/>
      <c r="AB11" s="191"/>
      <c r="AC11" s="216"/>
      <c r="AD11" s="6"/>
      <c r="AE11" s="201"/>
    </row>
    <row r="12" spans="2:31" ht="15.4">
      <c r="B12" s="182">
        <v>44105</v>
      </c>
      <c r="C12" s="315">
        <v>186778</v>
      </c>
      <c r="D12" s="315">
        <v>1605935</v>
      </c>
      <c r="J12" s="183"/>
      <c r="K12" s="184"/>
      <c r="L12" s="184"/>
      <c r="M12" s="185"/>
      <c r="N12" s="185"/>
      <c r="AA12" s="240"/>
      <c r="AB12" s="6"/>
      <c r="AC12" s="6"/>
      <c r="AD12" s="6"/>
      <c r="AE12" s="6"/>
    </row>
    <row r="13" spans="2:31">
      <c r="B13" s="182">
        <v>44136</v>
      </c>
      <c r="C13" s="315">
        <v>184637</v>
      </c>
      <c r="D13" s="315">
        <v>1623905</v>
      </c>
      <c r="J13" s="183"/>
      <c r="K13" s="184"/>
      <c r="L13" s="184"/>
      <c r="M13" s="185"/>
      <c r="N13" s="185"/>
      <c r="AA13" s="240"/>
    </row>
    <row r="14" spans="2:31">
      <c r="B14" s="182">
        <v>44166</v>
      </c>
      <c r="C14" s="315">
        <v>179743</v>
      </c>
      <c r="D14" s="315">
        <v>1644850</v>
      </c>
      <c r="F14" s="186"/>
      <c r="J14" s="183"/>
      <c r="K14" s="184"/>
      <c r="L14" s="184"/>
      <c r="M14" s="185"/>
      <c r="N14" s="185"/>
      <c r="AA14" s="240"/>
    </row>
    <row r="15" spans="2:31">
      <c r="B15" s="182">
        <v>44197</v>
      </c>
      <c r="C15" s="315">
        <v>188178</v>
      </c>
      <c r="D15" s="315">
        <v>1656024</v>
      </c>
      <c r="F15" s="186"/>
      <c r="J15" s="183"/>
      <c r="K15" s="184"/>
      <c r="L15" s="184"/>
      <c r="M15" s="185"/>
      <c r="N15" s="185"/>
      <c r="AA15" s="240"/>
    </row>
    <row r="16" spans="2:31">
      <c r="B16" s="182">
        <v>44228</v>
      </c>
      <c r="C16" s="315">
        <v>191526</v>
      </c>
      <c r="D16" s="315">
        <v>1663777</v>
      </c>
      <c r="F16" s="186"/>
      <c r="J16" s="183"/>
      <c r="K16" s="184"/>
      <c r="L16" s="184"/>
      <c r="M16" s="185"/>
      <c r="N16" s="185"/>
      <c r="AA16" s="240"/>
    </row>
    <row r="17" spans="2:31">
      <c r="B17" s="418" t="s">
        <v>471</v>
      </c>
      <c r="C17" s="418"/>
      <c r="D17" s="418"/>
      <c r="F17" s="186"/>
      <c r="J17" s="183"/>
      <c r="K17" s="184"/>
      <c r="L17" s="184"/>
      <c r="M17" s="185"/>
      <c r="N17" s="185"/>
      <c r="AA17" s="240"/>
    </row>
    <row r="18" spans="2:31">
      <c r="B18" s="245"/>
      <c r="C18" s="245"/>
      <c r="D18" s="245"/>
      <c r="F18" s="186"/>
      <c r="J18" s="246"/>
      <c r="K18" s="247"/>
      <c r="L18" s="247"/>
      <c r="M18" s="185"/>
      <c r="N18" s="185"/>
      <c r="AA18" s="240"/>
    </row>
    <row r="19" spans="2:31" ht="16.899999999999999">
      <c r="B19" s="417" t="s">
        <v>412</v>
      </c>
      <c r="C19" s="417"/>
      <c r="D19" s="417"/>
      <c r="F19" s="186"/>
      <c r="AA19" s="240"/>
    </row>
    <row r="20" spans="2:31">
      <c r="B20" s="17" t="s">
        <v>144</v>
      </c>
      <c r="C20" s="17" t="s">
        <v>145</v>
      </c>
      <c r="D20" s="17" t="s">
        <v>121</v>
      </c>
      <c r="F20" s="186"/>
      <c r="AA20" s="240"/>
    </row>
    <row r="21" spans="2:31">
      <c r="B21" s="316">
        <v>73630</v>
      </c>
      <c r="C21" s="316">
        <v>1590100</v>
      </c>
      <c r="D21" s="317">
        <f>SUM(B21:C21)</f>
        <v>1663730</v>
      </c>
      <c r="F21" s="186"/>
      <c r="AA21" s="240"/>
    </row>
    <row r="22" spans="2:31" ht="15" customHeight="1">
      <c r="B22" s="419" t="s">
        <v>480</v>
      </c>
      <c r="C22" s="419"/>
      <c r="D22" s="419"/>
      <c r="E22" s="419"/>
      <c r="F22" s="186"/>
      <c r="K22" s="185"/>
      <c r="AA22" s="240"/>
    </row>
    <row r="23" spans="2:31">
      <c r="B23" s="419"/>
      <c r="C23" s="419"/>
      <c r="D23" s="419"/>
      <c r="E23" s="419"/>
      <c r="F23" s="186"/>
      <c r="K23" s="185"/>
      <c r="AA23" s="240"/>
    </row>
    <row r="24" spans="2:31">
      <c r="B24" s="419"/>
      <c r="C24" s="419"/>
      <c r="D24" s="419"/>
      <c r="E24" s="419"/>
      <c r="F24" s="186"/>
      <c r="K24" s="185"/>
      <c r="AA24" s="240"/>
    </row>
    <row r="25" spans="2:31">
      <c r="B25" s="419"/>
      <c r="C25" s="419"/>
      <c r="D25" s="419"/>
      <c r="E25" s="419"/>
      <c r="F25" s="186"/>
      <c r="K25" s="185"/>
      <c r="AA25" s="240"/>
    </row>
    <row r="26" spans="2:31">
      <c r="B26" s="228" t="s">
        <v>569</v>
      </c>
      <c r="C26" s="228"/>
      <c r="D26" s="228"/>
      <c r="F26" s="186"/>
      <c r="AA26" s="240"/>
      <c r="AC26" s="216"/>
      <c r="AE26" s="216"/>
    </row>
    <row r="27" spans="2:31">
      <c r="F27" s="186"/>
      <c r="AA27" s="240"/>
    </row>
    <row r="28" spans="2:31">
      <c r="F28" s="186"/>
      <c r="AA28" s="240"/>
    </row>
    <row r="29" spans="2:31">
      <c r="F29" s="186"/>
      <c r="AA29" s="240"/>
    </row>
    <row r="30" spans="2:31">
      <c r="F30" s="186"/>
    </row>
  </sheetData>
  <mergeCells count="4">
    <mergeCell ref="B2:D2"/>
    <mergeCell ref="B19:D19"/>
    <mergeCell ref="B17:D17"/>
    <mergeCell ref="B22:E25"/>
  </mergeCells>
  <hyperlinks>
    <hyperlink ref="B1" location="'Table of Contents'!A1" display="Table of Contents" xr:uid="{619560E3-198D-4284-AEAA-09802212F3E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2806-9BA0-4117-8DA8-024CF8418C78}">
  <dimension ref="B1:AE215"/>
  <sheetViews>
    <sheetView zoomScaleNormal="100" workbookViewId="0">
      <selection activeCell="B1" sqref="B1"/>
    </sheetView>
  </sheetViews>
  <sheetFormatPr defaultColWidth="9.1328125" defaultRowHeight="14.25"/>
  <cols>
    <col min="1" max="1" width="9.1328125" style="171"/>
    <col min="2" max="2" width="39.46484375" style="171" customWidth="1"/>
    <col min="3" max="3" width="19.1328125" style="171" customWidth="1"/>
    <col min="4" max="4" width="18.86328125" style="171" customWidth="1"/>
    <col min="5" max="5" width="9.1328125" style="171"/>
    <col min="6" max="6" width="17" style="203" customWidth="1"/>
    <col min="7" max="7" width="36.796875" style="171" customWidth="1"/>
    <col min="8" max="9" width="9.1328125" style="186"/>
    <col min="10" max="13" width="9.1328125" style="171"/>
    <col min="14" max="25" width="9.1328125" style="171" customWidth="1"/>
    <col min="26" max="26" width="9.1328125" style="171"/>
    <col min="27" max="27" width="42.265625" style="171" customWidth="1"/>
    <col min="28" max="28" width="10.86328125" style="171" customWidth="1"/>
    <col min="29" max="30" width="7.265625" style="171" customWidth="1"/>
    <col min="31" max="31" width="7.73046875" style="171" customWidth="1"/>
    <col min="32" max="16384" width="9.1328125" style="171"/>
  </cols>
  <sheetData>
    <row r="1" spans="2:31">
      <c r="B1" s="179" t="s">
        <v>122</v>
      </c>
      <c r="C1" s="189"/>
      <c r="D1" s="189"/>
      <c r="G1" s="297"/>
      <c r="K1" s="187"/>
      <c r="AA1" s="196"/>
      <c r="AB1" s="196"/>
      <c r="AC1" s="196"/>
      <c r="AD1" s="196"/>
      <c r="AE1" s="196"/>
    </row>
    <row r="2" spans="2:31" ht="19.5" customHeight="1">
      <c r="H2" s="171"/>
      <c r="I2" s="171"/>
      <c r="K2" s="187"/>
      <c r="AA2" s="240"/>
      <c r="AB2" s="196"/>
      <c r="AC2" s="201"/>
      <c r="AD2" s="196"/>
      <c r="AE2" s="196"/>
    </row>
    <row r="3" spans="2:31">
      <c r="B3" s="422" t="s">
        <v>415</v>
      </c>
      <c r="C3" s="422"/>
      <c r="D3" s="422"/>
      <c r="F3" s="423" t="s">
        <v>513</v>
      </c>
      <c r="G3" s="423"/>
      <c r="H3" s="423"/>
      <c r="I3" s="423"/>
      <c r="K3" s="187"/>
      <c r="AA3" s="240"/>
      <c r="AB3" s="196"/>
      <c r="AC3" s="201"/>
      <c r="AD3" s="196"/>
      <c r="AE3" s="196"/>
    </row>
    <row r="4" spans="2:31">
      <c r="B4" s="72" t="s">
        <v>123</v>
      </c>
      <c r="C4" s="309" t="s">
        <v>117</v>
      </c>
      <c r="D4" s="72" t="s">
        <v>418</v>
      </c>
      <c r="F4" s="309" t="s">
        <v>0</v>
      </c>
      <c r="G4" s="309" t="s">
        <v>123</v>
      </c>
      <c r="H4" s="310">
        <v>2021</v>
      </c>
      <c r="I4" s="310">
        <v>2020</v>
      </c>
      <c r="J4" s="186"/>
      <c r="K4" s="187"/>
      <c r="AA4" s="240"/>
      <c r="AB4" s="196"/>
      <c r="AC4" s="201"/>
      <c r="AD4" s="196"/>
      <c r="AE4" s="201"/>
    </row>
    <row r="5" spans="2:31">
      <c r="B5" s="294" t="s">
        <v>40</v>
      </c>
      <c r="C5" s="319">
        <v>1882</v>
      </c>
      <c r="D5" s="104">
        <f t="shared" ref="D5:D16" si="0">C5/C$18</f>
        <v>9.8263421154308039E-3</v>
      </c>
      <c r="F5" s="420" t="s">
        <v>1</v>
      </c>
      <c r="G5" s="237" t="s">
        <v>41</v>
      </c>
      <c r="H5" s="319">
        <v>145</v>
      </c>
      <c r="I5" s="320">
        <v>208</v>
      </c>
      <c r="K5" s="187"/>
      <c r="AA5" s="240"/>
      <c r="AB5" s="196"/>
      <c r="AC5" s="201"/>
      <c r="AD5" s="196"/>
      <c r="AE5" s="201"/>
    </row>
    <row r="6" spans="2:31">
      <c r="B6" s="294" t="s">
        <v>487</v>
      </c>
      <c r="C6" s="319">
        <v>112</v>
      </c>
      <c r="D6" s="242" t="s">
        <v>459</v>
      </c>
      <c r="F6" s="421"/>
      <c r="G6" s="237" t="s">
        <v>44</v>
      </c>
      <c r="H6" s="319">
        <v>80</v>
      </c>
      <c r="I6" s="320">
        <v>113</v>
      </c>
      <c r="K6" s="187"/>
      <c r="AA6" s="240"/>
      <c r="AB6" s="196"/>
      <c r="AC6" s="201"/>
      <c r="AD6" s="196"/>
      <c r="AE6" s="196"/>
    </row>
    <row r="7" spans="2:31">
      <c r="B7" s="294" t="s">
        <v>41</v>
      </c>
      <c r="C7" s="319">
        <v>36192</v>
      </c>
      <c r="D7" s="104">
        <f t="shared" si="0"/>
        <v>0.18896651107421447</v>
      </c>
      <c r="F7" s="421"/>
      <c r="G7" s="237" t="s">
        <v>51</v>
      </c>
      <c r="H7" s="319">
        <v>1</v>
      </c>
      <c r="I7" s="320">
        <v>0</v>
      </c>
      <c r="K7" s="187"/>
      <c r="AA7" s="240"/>
      <c r="AB7" s="196"/>
      <c r="AC7" s="201"/>
      <c r="AD7" s="240"/>
      <c r="AE7" s="201"/>
    </row>
    <row r="8" spans="2:31">
      <c r="B8" s="294" t="s">
        <v>42</v>
      </c>
      <c r="C8" s="319">
        <v>6418</v>
      </c>
      <c r="D8" s="104">
        <f t="shared" si="0"/>
        <v>3.3509810678445745E-2</v>
      </c>
      <c r="F8" s="421"/>
      <c r="G8" s="16" t="s">
        <v>121</v>
      </c>
      <c r="H8" s="321">
        <f>SUM(H5:H7)</f>
        <v>226</v>
      </c>
      <c r="I8" s="47">
        <v>321</v>
      </c>
      <c r="K8" s="187"/>
      <c r="AA8" s="240"/>
      <c r="AB8" s="196"/>
      <c r="AC8" s="201"/>
      <c r="AD8" s="240"/>
      <c r="AE8" s="201"/>
    </row>
    <row r="9" spans="2:31">
      <c r="B9" s="294" t="s">
        <v>43</v>
      </c>
      <c r="C9" s="319">
        <v>46292</v>
      </c>
      <c r="D9" s="104">
        <f t="shared" si="0"/>
        <v>0.24170086567881124</v>
      </c>
      <c r="F9" s="420" t="s">
        <v>2</v>
      </c>
      <c r="G9" s="237" t="s">
        <v>41</v>
      </c>
      <c r="H9" s="315">
        <v>74</v>
      </c>
      <c r="I9" s="320">
        <v>0</v>
      </c>
      <c r="K9" s="187"/>
      <c r="AA9" s="240"/>
      <c r="AB9" s="196"/>
      <c r="AC9" s="201"/>
      <c r="AD9" s="240"/>
      <c r="AE9" s="201"/>
    </row>
    <row r="10" spans="2:31">
      <c r="B10" s="294" t="s">
        <v>44</v>
      </c>
      <c r="C10" s="319">
        <v>24341</v>
      </c>
      <c r="D10" s="104">
        <f t="shared" si="0"/>
        <v>0.1270897945970782</v>
      </c>
      <c r="F10" s="421"/>
      <c r="G10" s="237" t="s">
        <v>44</v>
      </c>
      <c r="H10" s="315">
        <v>271</v>
      </c>
      <c r="I10" s="320">
        <v>413</v>
      </c>
      <c r="K10" s="187"/>
      <c r="AA10" s="240"/>
      <c r="AB10" s="196"/>
      <c r="AC10" s="201"/>
      <c r="AD10" s="196"/>
      <c r="AE10" s="201"/>
    </row>
    <row r="11" spans="2:31" ht="15.4">
      <c r="B11" s="294" t="s">
        <v>45</v>
      </c>
      <c r="C11" s="319">
        <v>49596</v>
      </c>
      <c r="D11" s="104">
        <f t="shared" si="0"/>
        <v>0.25895178722471102</v>
      </c>
      <c r="F11" s="421"/>
      <c r="G11" s="16" t="s">
        <v>121</v>
      </c>
      <c r="H11" s="321">
        <f>SUM(H9:H10)</f>
        <v>345</v>
      </c>
      <c r="I11" s="47">
        <v>413</v>
      </c>
      <c r="K11" s="187"/>
      <c r="AA11" s="240"/>
      <c r="AB11" s="196"/>
      <c r="AC11" s="201"/>
      <c r="AD11" s="6"/>
      <c r="AE11" s="6"/>
    </row>
    <row r="12" spans="2:31" ht="15.4">
      <c r="B12" s="294" t="s">
        <v>46</v>
      </c>
      <c r="C12" s="319">
        <v>1860</v>
      </c>
      <c r="D12" s="104">
        <f t="shared" si="0"/>
        <v>9.7114752044108899E-3</v>
      </c>
      <c r="F12" s="420" t="s">
        <v>3</v>
      </c>
      <c r="G12" s="237" t="s">
        <v>40</v>
      </c>
      <c r="H12" s="319">
        <v>28</v>
      </c>
      <c r="I12" s="320">
        <v>0</v>
      </c>
      <c r="K12" s="187"/>
      <c r="AA12" s="240"/>
      <c r="AB12" s="6"/>
      <c r="AC12" s="201"/>
      <c r="AD12" s="6"/>
      <c r="AE12" s="6"/>
    </row>
    <row r="13" spans="2:31">
      <c r="B13" s="294" t="s">
        <v>47</v>
      </c>
      <c r="C13" s="319">
        <v>17427</v>
      </c>
      <c r="D13" s="104">
        <f t="shared" si="0"/>
        <v>9.0990257197456223E-2</v>
      </c>
      <c r="F13" s="421"/>
      <c r="G13" s="237" t="s">
        <v>41</v>
      </c>
      <c r="H13" s="319">
        <v>1430</v>
      </c>
      <c r="I13" s="320">
        <v>1457</v>
      </c>
      <c r="K13" s="187"/>
      <c r="AA13" s="240"/>
    </row>
    <row r="14" spans="2:31">
      <c r="B14" s="294" t="s">
        <v>48</v>
      </c>
      <c r="C14" s="319">
        <v>423</v>
      </c>
      <c r="D14" s="242" t="s">
        <v>459</v>
      </c>
      <c r="F14" s="421"/>
      <c r="G14" s="237" t="s">
        <v>43</v>
      </c>
      <c r="H14" s="319">
        <v>871</v>
      </c>
      <c r="I14" s="320">
        <v>1033</v>
      </c>
      <c r="K14" s="187"/>
      <c r="AA14" s="240"/>
    </row>
    <row r="15" spans="2:31">
      <c r="B15" s="294" t="s">
        <v>49</v>
      </c>
      <c r="C15" s="319">
        <v>510</v>
      </c>
      <c r="D15" s="242" t="s">
        <v>459</v>
      </c>
      <c r="F15" s="421"/>
      <c r="G15" s="237" t="s">
        <v>44</v>
      </c>
      <c r="H15" s="319">
        <v>620</v>
      </c>
      <c r="I15" s="320">
        <v>613</v>
      </c>
      <c r="K15" s="187"/>
      <c r="AA15" s="240"/>
      <c r="AC15" s="216"/>
    </row>
    <row r="16" spans="2:31">
      <c r="B16" s="294" t="s">
        <v>50</v>
      </c>
      <c r="C16" s="319">
        <v>5823</v>
      </c>
      <c r="D16" s="104">
        <f t="shared" si="0"/>
        <v>3.0403182857679897E-2</v>
      </c>
      <c r="F16" s="421"/>
      <c r="G16" s="237" t="s">
        <v>48</v>
      </c>
      <c r="H16" s="319">
        <v>32</v>
      </c>
      <c r="I16" s="320">
        <v>12</v>
      </c>
      <c r="K16" s="187"/>
      <c r="AA16" s="240"/>
      <c r="AC16" s="216"/>
    </row>
    <row r="17" spans="2:31">
      <c r="B17" s="294" t="s">
        <v>51</v>
      </c>
      <c r="C17" s="319">
        <v>650</v>
      </c>
      <c r="D17" s="242" t="s">
        <v>459</v>
      </c>
      <c r="F17" s="421"/>
      <c r="G17" s="16" t="s">
        <v>121</v>
      </c>
      <c r="H17" s="47">
        <f>SUM(H12:H16)</f>
        <v>2981</v>
      </c>
      <c r="I17" s="47">
        <v>3115</v>
      </c>
      <c r="K17" s="187"/>
      <c r="AA17" s="240"/>
      <c r="AC17" s="216"/>
    </row>
    <row r="18" spans="2:31">
      <c r="B18" s="31" t="s">
        <v>121</v>
      </c>
      <c r="C18" s="31">
        <f>SUM(C5:C17)</f>
        <v>191526</v>
      </c>
      <c r="D18" s="32">
        <f>C18/C18</f>
        <v>1</v>
      </c>
      <c r="F18" s="420" t="s">
        <v>4</v>
      </c>
      <c r="G18" s="237" t="s">
        <v>487</v>
      </c>
      <c r="H18" s="319">
        <v>25</v>
      </c>
      <c r="I18" s="320">
        <v>1672</v>
      </c>
      <c r="K18" s="187"/>
      <c r="AA18" s="240"/>
      <c r="AC18" s="216"/>
    </row>
    <row r="19" spans="2:31">
      <c r="B19" s="418" t="s">
        <v>552</v>
      </c>
      <c r="C19" s="418"/>
      <c r="D19" s="418"/>
      <c r="F19" s="420"/>
      <c r="G19" s="237" t="s">
        <v>41</v>
      </c>
      <c r="H19" s="319">
        <v>1371</v>
      </c>
      <c r="I19" s="322">
        <f>I21-(I18+I20)</f>
        <v>2</v>
      </c>
      <c r="K19" s="187"/>
      <c r="AA19" s="240"/>
    </row>
    <row r="20" spans="2:31">
      <c r="F20" s="421"/>
      <c r="G20" s="237" t="s">
        <v>44</v>
      </c>
      <c r="H20" s="319">
        <v>576</v>
      </c>
      <c r="I20" s="320">
        <v>539</v>
      </c>
      <c r="K20" s="187"/>
      <c r="AA20" s="240"/>
      <c r="AE20" s="201"/>
    </row>
    <row r="21" spans="2:31">
      <c r="F21" s="421"/>
      <c r="G21" s="16" t="s">
        <v>121</v>
      </c>
      <c r="H21" s="47">
        <f>SUM(H18:H20)</f>
        <v>1972</v>
      </c>
      <c r="I21" s="47">
        <v>2213</v>
      </c>
      <c r="K21" s="187"/>
      <c r="AA21" s="240"/>
    </row>
    <row r="22" spans="2:31">
      <c r="F22" s="420" t="s">
        <v>5</v>
      </c>
      <c r="G22" s="248" t="s">
        <v>44</v>
      </c>
      <c r="H22" s="315">
        <v>1882</v>
      </c>
      <c r="I22" s="320">
        <v>2684</v>
      </c>
      <c r="K22" s="187"/>
      <c r="AA22" s="240"/>
    </row>
    <row r="23" spans="2:31">
      <c r="F23" s="420"/>
      <c r="G23" s="237" t="s">
        <v>47</v>
      </c>
      <c r="H23" s="320">
        <v>0</v>
      </c>
      <c r="I23" s="322">
        <f>I26-I22</f>
        <v>1</v>
      </c>
      <c r="K23" s="187"/>
      <c r="AA23" s="240"/>
      <c r="AE23" s="201"/>
    </row>
    <row r="24" spans="2:31">
      <c r="F24" s="420"/>
      <c r="G24" s="237" t="s">
        <v>50</v>
      </c>
      <c r="H24" s="315">
        <v>239</v>
      </c>
      <c r="I24" s="322">
        <v>0</v>
      </c>
      <c r="K24" s="187"/>
      <c r="AA24" s="240"/>
      <c r="AE24" s="201"/>
    </row>
    <row r="25" spans="2:31">
      <c r="F25" s="421"/>
      <c r="G25" s="237" t="s">
        <v>51</v>
      </c>
      <c r="H25" s="315">
        <v>139</v>
      </c>
      <c r="I25" s="320">
        <v>0</v>
      </c>
      <c r="K25" s="187"/>
      <c r="AA25" s="240"/>
    </row>
    <row r="26" spans="2:31">
      <c r="F26" s="421"/>
      <c r="G26" s="16" t="s">
        <v>121</v>
      </c>
      <c r="H26" s="47">
        <f>SUM(H22:H25)</f>
        <v>2260</v>
      </c>
      <c r="I26" s="47">
        <v>2685</v>
      </c>
      <c r="K26" s="187"/>
    </row>
    <row r="27" spans="2:31">
      <c r="F27" s="420" t="s">
        <v>6</v>
      </c>
      <c r="G27" s="237" t="s">
        <v>40</v>
      </c>
      <c r="H27" s="320">
        <v>243</v>
      </c>
      <c r="I27" s="320">
        <v>152</v>
      </c>
      <c r="K27" s="187"/>
    </row>
    <row r="28" spans="2:31">
      <c r="F28" s="421"/>
      <c r="G28" s="237" t="s">
        <v>42</v>
      </c>
      <c r="H28" s="320">
        <v>4986</v>
      </c>
      <c r="I28" s="320">
        <v>6219</v>
      </c>
      <c r="K28" s="187"/>
    </row>
    <row r="29" spans="2:31">
      <c r="F29" s="421"/>
      <c r="G29" s="237" t="s">
        <v>44</v>
      </c>
      <c r="H29" s="320">
        <v>945</v>
      </c>
      <c r="I29" s="320">
        <v>1353</v>
      </c>
      <c r="K29" s="187"/>
    </row>
    <row r="30" spans="2:31">
      <c r="F30" s="421"/>
      <c r="G30" s="237" t="s">
        <v>45</v>
      </c>
      <c r="H30" s="320">
        <v>4700</v>
      </c>
      <c r="I30" s="320">
        <v>3377</v>
      </c>
      <c r="K30" s="187"/>
    </row>
    <row r="31" spans="2:31">
      <c r="F31" s="421"/>
      <c r="G31" s="237" t="s">
        <v>46</v>
      </c>
      <c r="H31" s="320">
        <v>1158</v>
      </c>
      <c r="I31" s="320">
        <v>1213</v>
      </c>
      <c r="K31" s="187"/>
    </row>
    <row r="32" spans="2:31">
      <c r="F32" s="421"/>
      <c r="G32" s="237" t="s">
        <v>48</v>
      </c>
      <c r="H32" s="320">
        <v>177</v>
      </c>
      <c r="I32" s="320">
        <v>93</v>
      </c>
      <c r="K32" s="187"/>
    </row>
    <row r="33" spans="6:11">
      <c r="F33" s="421"/>
      <c r="G33" s="237" t="s">
        <v>49</v>
      </c>
      <c r="H33" s="320">
        <v>510</v>
      </c>
      <c r="I33" s="320">
        <v>0</v>
      </c>
      <c r="K33" s="187"/>
    </row>
    <row r="34" spans="6:11">
      <c r="F34" s="421"/>
      <c r="G34" s="16" t="s">
        <v>121</v>
      </c>
      <c r="H34" s="47">
        <f>SUM(H27:H33)</f>
        <v>12719</v>
      </c>
      <c r="I34" s="47">
        <v>12407</v>
      </c>
      <c r="K34" s="187"/>
    </row>
    <row r="35" spans="6:11">
      <c r="F35" s="420" t="s">
        <v>7</v>
      </c>
      <c r="G35" s="237" t="s">
        <v>41</v>
      </c>
      <c r="H35" s="320">
        <v>19</v>
      </c>
      <c r="I35" s="320">
        <v>19</v>
      </c>
      <c r="K35" s="187"/>
    </row>
    <row r="36" spans="6:11">
      <c r="F36" s="421"/>
      <c r="G36" s="237" t="s">
        <v>43</v>
      </c>
      <c r="H36" s="320">
        <v>29</v>
      </c>
      <c r="I36" s="320">
        <v>33</v>
      </c>
      <c r="K36" s="187"/>
    </row>
    <row r="37" spans="6:11">
      <c r="F37" s="421"/>
      <c r="G37" s="237" t="s">
        <v>44</v>
      </c>
      <c r="H37" s="320">
        <v>26</v>
      </c>
      <c r="I37" s="320">
        <v>26</v>
      </c>
      <c r="K37" s="187"/>
    </row>
    <row r="38" spans="6:11">
      <c r="F38" s="421"/>
      <c r="G38" s="16" t="s">
        <v>121</v>
      </c>
      <c r="H38" s="321">
        <f>SUM(H35:H37)</f>
        <v>74</v>
      </c>
      <c r="I38" s="47">
        <v>78</v>
      </c>
      <c r="K38" s="187"/>
    </row>
    <row r="39" spans="6:11">
      <c r="F39" s="420" t="s">
        <v>8</v>
      </c>
      <c r="G39" s="237" t="s">
        <v>42</v>
      </c>
      <c r="H39" s="320">
        <v>1432</v>
      </c>
      <c r="I39" s="320">
        <v>1644</v>
      </c>
      <c r="K39" s="187"/>
    </row>
    <row r="40" spans="6:11">
      <c r="F40" s="421"/>
      <c r="G40" s="237" t="s">
        <v>44</v>
      </c>
      <c r="H40" s="320">
        <v>551</v>
      </c>
      <c r="I40" s="320">
        <v>544</v>
      </c>
      <c r="K40" s="187"/>
    </row>
    <row r="41" spans="6:11">
      <c r="F41" s="421"/>
      <c r="G41" s="237" t="s">
        <v>50</v>
      </c>
      <c r="H41" s="320">
        <v>160</v>
      </c>
      <c r="I41" s="320">
        <v>0</v>
      </c>
      <c r="K41" s="187"/>
    </row>
    <row r="42" spans="6:11">
      <c r="F42" s="421"/>
      <c r="G42" s="16" t="s">
        <v>121</v>
      </c>
      <c r="H42" s="47">
        <f>SUM(H39:H41)</f>
        <v>2143</v>
      </c>
      <c r="I42" s="47">
        <v>2188</v>
      </c>
      <c r="K42" s="187"/>
    </row>
    <row r="43" spans="6:11">
      <c r="F43" s="420" t="s">
        <v>9</v>
      </c>
      <c r="G43" s="237" t="s">
        <v>487</v>
      </c>
      <c r="H43" s="320">
        <v>16</v>
      </c>
      <c r="I43" s="320">
        <v>0</v>
      </c>
      <c r="K43" s="187"/>
    </row>
    <row r="44" spans="6:11">
      <c r="F44" s="420"/>
      <c r="G44" s="237" t="s">
        <v>41</v>
      </c>
      <c r="H44" s="320">
        <v>515</v>
      </c>
      <c r="I44" s="320">
        <v>633</v>
      </c>
      <c r="K44" s="187"/>
    </row>
    <row r="45" spans="6:11">
      <c r="F45" s="421"/>
      <c r="G45" s="237" t="s">
        <v>44</v>
      </c>
      <c r="H45" s="320">
        <v>214</v>
      </c>
      <c r="I45" s="320">
        <v>197</v>
      </c>
      <c r="K45" s="187"/>
    </row>
    <row r="46" spans="6:11">
      <c r="F46" s="421"/>
      <c r="G46" s="16" t="s">
        <v>121</v>
      </c>
      <c r="H46" s="47">
        <f>SUM(H43:H45)</f>
        <v>745</v>
      </c>
      <c r="I46" s="47">
        <v>830</v>
      </c>
      <c r="K46" s="187"/>
    </row>
    <row r="47" spans="6:11">
      <c r="F47" s="420" t="s">
        <v>10</v>
      </c>
      <c r="G47" s="237" t="s">
        <v>41</v>
      </c>
      <c r="H47" s="320">
        <v>13</v>
      </c>
      <c r="I47" s="320">
        <v>0</v>
      </c>
      <c r="K47" s="187"/>
    </row>
    <row r="48" spans="6:11">
      <c r="F48" s="421"/>
      <c r="G48" s="237" t="s">
        <v>44</v>
      </c>
      <c r="H48" s="320">
        <v>13</v>
      </c>
      <c r="I48" s="323">
        <v>9</v>
      </c>
      <c r="K48" s="187"/>
    </row>
    <row r="49" spans="6:11">
      <c r="F49" s="421"/>
      <c r="G49" s="237" t="s">
        <v>45</v>
      </c>
      <c r="H49" s="320">
        <v>130</v>
      </c>
      <c r="I49" s="320">
        <v>132</v>
      </c>
      <c r="K49" s="187"/>
    </row>
    <row r="50" spans="6:11">
      <c r="F50" s="421"/>
      <c r="G50" s="16" t="s">
        <v>121</v>
      </c>
      <c r="H50" s="47">
        <f>SUM(H47:H49)</f>
        <v>156</v>
      </c>
      <c r="I50" s="47">
        <v>141</v>
      </c>
      <c r="K50" s="187"/>
    </row>
    <row r="51" spans="6:11">
      <c r="F51" s="420" t="s">
        <v>11</v>
      </c>
      <c r="G51" s="237" t="s">
        <v>40</v>
      </c>
      <c r="H51" s="320">
        <v>9</v>
      </c>
      <c r="I51" s="320">
        <v>0</v>
      </c>
      <c r="K51" s="187"/>
    </row>
    <row r="52" spans="6:11">
      <c r="F52" s="421"/>
      <c r="G52" s="237" t="s">
        <v>41</v>
      </c>
      <c r="H52" s="320">
        <v>612</v>
      </c>
      <c r="I52" s="320">
        <v>688</v>
      </c>
      <c r="K52" s="187"/>
    </row>
    <row r="53" spans="6:11">
      <c r="F53" s="421"/>
      <c r="G53" s="237" t="s">
        <v>43</v>
      </c>
      <c r="H53" s="320">
        <v>228</v>
      </c>
      <c r="I53" s="320">
        <v>267</v>
      </c>
      <c r="K53" s="187"/>
    </row>
    <row r="54" spans="6:11">
      <c r="F54" s="421"/>
      <c r="G54" s="237" t="s">
        <v>47</v>
      </c>
      <c r="H54" s="320">
        <v>148</v>
      </c>
      <c r="I54" s="320">
        <v>155</v>
      </c>
      <c r="K54" s="187"/>
    </row>
    <row r="55" spans="6:11">
      <c r="F55" s="421"/>
      <c r="G55" s="237" t="s">
        <v>48</v>
      </c>
      <c r="H55" s="320">
        <v>12</v>
      </c>
      <c r="I55" s="322">
        <v>5</v>
      </c>
      <c r="K55" s="187"/>
    </row>
    <row r="56" spans="6:11">
      <c r="F56" s="421"/>
      <c r="G56" s="16" t="s">
        <v>121</v>
      </c>
      <c r="H56" s="47">
        <f>SUM(H51:H55)</f>
        <v>1009</v>
      </c>
      <c r="I56" s="47">
        <v>1115</v>
      </c>
      <c r="K56" s="187"/>
    </row>
    <row r="57" spans="6:11">
      <c r="F57" s="420" t="s">
        <v>12</v>
      </c>
      <c r="G57" s="237" t="s">
        <v>41</v>
      </c>
      <c r="H57" s="319">
        <v>11</v>
      </c>
      <c r="I57" s="320">
        <v>0</v>
      </c>
      <c r="K57" s="187"/>
    </row>
    <row r="58" spans="6:11">
      <c r="F58" s="421"/>
      <c r="G58" s="237" t="s">
        <v>44</v>
      </c>
      <c r="H58" s="319">
        <v>43</v>
      </c>
      <c r="I58" s="320">
        <v>56</v>
      </c>
      <c r="K58" s="187"/>
    </row>
    <row r="59" spans="6:11">
      <c r="F59" s="421"/>
      <c r="G59" s="16" t="s">
        <v>121</v>
      </c>
      <c r="H59" s="321">
        <f>SUM(H57:H58)</f>
        <v>54</v>
      </c>
      <c r="I59" s="47">
        <v>56</v>
      </c>
      <c r="K59" s="187"/>
    </row>
    <row r="60" spans="6:11">
      <c r="F60" s="420" t="s">
        <v>13</v>
      </c>
      <c r="G60" s="237" t="s">
        <v>487</v>
      </c>
      <c r="H60" s="319">
        <v>17</v>
      </c>
      <c r="I60" s="320">
        <v>0</v>
      </c>
      <c r="K60" s="187"/>
    </row>
    <row r="61" spans="6:11">
      <c r="F61" s="420"/>
      <c r="G61" s="237" t="s">
        <v>41</v>
      </c>
      <c r="H61" s="319">
        <v>752</v>
      </c>
      <c r="I61" s="320">
        <v>936</v>
      </c>
      <c r="K61" s="187"/>
    </row>
    <row r="62" spans="6:11">
      <c r="F62" s="421"/>
      <c r="G62" s="237" t="s">
        <v>44</v>
      </c>
      <c r="H62" s="319">
        <v>527</v>
      </c>
      <c r="I62" s="320">
        <v>562</v>
      </c>
      <c r="K62" s="187"/>
    </row>
    <row r="63" spans="6:11">
      <c r="F63" s="421"/>
      <c r="G63" s="16" t="s">
        <v>121</v>
      </c>
      <c r="H63" s="47">
        <f>SUM(H60:H62)</f>
        <v>1296</v>
      </c>
      <c r="I63" s="47">
        <v>1498</v>
      </c>
      <c r="K63" s="187"/>
    </row>
    <row r="64" spans="6:11">
      <c r="F64" s="420" t="s">
        <v>14</v>
      </c>
      <c r="G64" s="237" t="s">
        <v>47</v>
      </c>
      <c r="H64" s="320">
        <v>1385</v>
      </c>
      <c r="I64" s="320">
        <v>1721</v>
      </c>
      <c r="K64" s="187"/>
    </row>
    <row r="65" spans="6:11">
      <c r="F65" s="421"/>
      <c r="G65" s="237" t="s">
        <v>50</v>
      </c>
      <c r="H65" s="320">
        <v>168</v>
      </c>
      <c r="I65" s="320">
        <v>0</v>
      </c>
      <c r="K65" s="187"/>
    </row>
    <row r="66" spans="6:11">
      <c r="F66" s="421"/>
      <c r="G66" s="16" t="s">
        <v>121</v>
      </c>
      <c r="H66" s="47">
        <f>SUM(H64:H65)</f>
        <v>1553</v>
      </c>
      <c r="I66" s="47">
        <v>1721</v>
      </c>
      <c r="K66" s="187"/>
    </row>
    <row r="67" spans="6:11">
      <c r="F67" s="420" t="s">
        <v>15</v>
      </c>
      <c r="G67" s="237" t="s">
        <v>43</v>
      </c>
      <c r="H67" s="315">
        <v>1635</v>
      </c>
      <c r="I67" s="320">
        <v>2062</v>
      </c>
      <c r="K67" s="187"/>
    </row>
    <row r="68" spans="6:11">
      <c r="F68" s="421"/>
      <c r="G68" s="237" t="s">
        <v>44</v>
      </c>
      <c r="H68" s="315">
        <v>505</v>
      </c>
      <c r="I68" s="320">
        <v>499</v>
      </c>
      <c r="K68" s="187"/>
    </row>
    <row r="69" spans="6:11">
      <c r="F69" s="421"/>
      <c r="G69" s="237" t="s">
        <v>50</v>
      </c>
      <c r="H69" s="315">
        <v>242</v>
      </c>
      <c r="I69" s="320">
        <v>0</v>
      </c>
      <c r="K69" s="187"/>
    </row>
    <row r="70" spans="6:11">
      <c r="F70" s="421"/>
      <c r="G70" s="16" t="s">
        <v>121</v>
      </c>
      <c r="H70" s="47">
        <f>SUM(H67:H69)</f>
        <v>2382</v>
      </c>
      <c r="I70" s="47">
        <v>2561</v>
      </c>
      <c r="K70" s="187"/>
    </row>
    <row r="71" spans="6:11">
      <c r="F71" s="420" t="s">
        <v>16</v>
      </c>
      <c r="G71" s="237" t="s">
        <v>41</v>
      </c>
      <c r="H71" s="320">
        <v>949</v>
      </c>
      <c r="I71" s="320">
        <v>980</v>
      </c>
      <c r="K71" s="187"/>
    </row>
    <row r="72" spans="6:11">
      <c r="F72" s="421"/>
      <c r="G72" s="237" t="s">
        <v>44</v>
      </c>
      <c r="H72" s="320">
        <v>415</v>
      </c>
      <c r="I72" s="320">
        <v>624</v>
      </c>
      <c r="K72" s="187"/>
    </row>
    <row r="73" spans="6:11">
      <c r="F73" s="421"/>
      <c r="G73" s="237" t="s">
        <v>50</v>
      </c>
      <c r="H73" s="320">
        <v>80</v>
      </c>
      <c r="I73" s="320">
        <v>0</v>
      </c>
      <c r="K73" s="187"/>
    </row>
    <row r="74" spans="6:11">
      <c r="F74" s="421"/>
      <c r="G74" s="237" t="s">
        <v>51</v>
      </c>
      <c r="H74" s="320">
        <v>19</v>
      </c>
      <c r="I74" s="320">
        <v>0</v>
      </c>
      <c r="K74" s="187"/>
    </row>
    <row r="75" spans="6:11">
      <c r="F75" s="421"/>
      <c r="G75" s="16" t="s">
        <v>121</v>
      </c>
      <c r="H75" s="47">
        <f>SUM(H71:H74)</f>
        <v>1463</v>
      </c>
      <c r="I75" s="47">
        <v>1604</v>
      </c>
      <c r="K75" s="187"/>
    </row>
    <row r="76" spans="6:11">
      <c r="F76" s="420" t="s">
        <v>17</v>
      </c>
      <c r="G76" s="237" t="s">
        <v>40</v>
      </c>
      <c r="H76" s="320">
        <v>568</v>
      </c>
      <c r="I76" s="320">
        <v>507</v>
      </c>
      <c r="K76" s="187"/>
    </row>
    <row r="77" spans="6:11">
      <c r="F77" s="421"/>
      <c r="G77" s="237" t="s">
        <v>41</v>
      </c>
      <c r="H77" s="320">
        <v>10235</v>
      </c>
      <c r="I77" s="320">
        <v>14254</v>
      </c>
      <c r="K77" s="187"/>
    </row>
    <row r="78" spans="6:11">
      <c r="F78" s="421"/>
      <c r="G78" s="237" t="s">
        <v>43</v>
      </c>
      <c r="H78" s="320">
        <v>21535</v>
      </c>
      <c r="I78" s="320">
        <v>23374</v>
      </c>
      <c r="K78" s="187"/>
    </row>
    <row r="79" spans="6:11">
      <c r="F79" s="421"/>
      <c r="G79" s="237" t="s">
        <v>44</v>
      </c>
      <c r="H79" s="320">
        <v>3373</v>
      </c>
      <c r="I79" s="320">
        <v>3410</v>
      </c>
      <c r="K79" s="187"/>
    </row>
    <row r="80" spans="6:11">
      <c r="F80" s="421"/>
      <c r="G80" s="237" t="s">
        <v>45</v>
      </c>
      <c r="H80" s="320">
        <v>22561</v>
      </c>
      <c r="I80" s="320">
        <v>16614</v>
      </c>
      <c r="K80" s="187"/>
    </row>
    <row r="81" spans="6:11">
      <c r="F81" s="421"/>
      <c r="G81" s="237" t="s">
        <v>47</v>
      </c>
      <c r="H81" s="320">
        <v>13197</v>
      </c>
      <c r="I81" s="320">
        <v>15158</v>
      </c>
      <c r="K81" s="187"/>
    </row>
    <row r="82" spans="6:11">
      <c r="F82" s="421"/>
      <c r="G82" s="237" t="s">
        <v>50</v>
      </c>
      <c r="H82" s="320">
        <v>1475</v>
      </c>
      <c r="I82" s="320">
        <v>0</v>
      </c>
      <c r="K82" s="187"/>
    </row>
    <row r="83" spans="6:11">
      <c r="F83" s="421"/>
      <c r="G83" s="237" t="s">
        <v>51</v>
      </c>
      <c r="H83" s="320">
        <v>227</v>
      </c>
      <c r="I83" s="320">
        <v>0</v>
      </c>
      <c r="K83" s="187"/>
    </row>
    <row r="84" spans="6:11">
      <c r="F84" s="421"/>
      <c r="G84" s="16" t="s">
        <v>121</v>
      </c>
      <c r="H84" s="47">
        <f>SUM(H76:H83)</f>
        <v>73171</v>
      </c>
      <c r="I84" s="47">
        <v>73317</v>
      </c>
      <c r="K84" s="187"/>
    </row>
    <row r="85" spans="6:11">
      <c r="F85" s="420" t="s">
        <v>18</v>
      </c>
      <c r="G85" s="237" t="s">
        <v>40</v>
      </c>
      <c r="H85" s="320">
        <v>10</v>
      </c>
      <c r="I85" s="320">
        <v>0</v>
      </c>
      <c r="K85" s="187"/>
    </row>
    <row r="86" spans="6:11">
      <c r="F86" s="420"/>
      <c r="G86" s="237" t="s">
        <v>487</v>
      </c>
      <c r="H86" s="320">
        <v>1</v>
      </c>
      <c r="I86" s="320">
        <v>0</v>
      </c>
      <c r="K86" s="187"/>
    </row>
    <row r="87" spans="6:11">
      <c r="F87" s="421"/>
      <c r="G87" s="237" t="s">
        <v>41</v>
      </c>
      <c r="H87" s="320">
        <v>1072</v>
      </c>
      <c r="I87" s="320">
        <v>480</v>
      </c>
      <c r="K87" s="187"/>
    </row>
    <row r="88" spans="6:11">
      <c r="F88" s="421"/>
      <c r="G88" s="237" t="s">
        <v>43</v>
      </c>
      <c r="H88" s="320">
        <v>2016</v>
      </c>
      <c r="I88" s="320">
        <v>2766</v>
      </c>
      <c r="K88" s="187"/>
    </row>
    <row r="89" spans="6:11">
      <c r="F89" s="421"/>
      <c r="G89" s="237" t="s">
        <v>45</v>
      </c>
      <c r="H89" s="320">
        <v>948</v>
      </c>
      <c r="I89" s="320">
        <v>704</v>
      </c>
      <c r="K89" s="187"/>
    </row>
    <row r="90" spans="6:11">
      <c r="F90" s="421"/>
      <c r="G90" s="237" t="s">
        <v>47</v>
      </c>
      <c r="H90" s="320">
        <v>2032</v>
      </c>
      <c r="I90" s="320">
        <v>2585</v>
      </c>
      <c r="K90" s="187"/>
    </row>
    <row r="91" spans="6:11">
      <c r="F91" s="421"/>
      <c r="G91" s="237" t="s">
        <v>50</v>
      </c>
      <c r="H91" s="320">
        <v>107</v>
      </c>
      <c r="I91" s="320">
        <v>0</v>
      </c>
      <c r="K91" s="187"/>
    </row>
    <row r="92" spans="6:11">
      <c r="F92" s="421"/>
      <c r="G92" s="16" t="s">
        <v>121</v>
      </c>
      <c r="H92" s="47">
        <f>SUM(H85:H91)</f>
        <v>6186</v>
      </c>
      <c r="I92" s="47">
        <v>6535</v>
      </c>
      <c r="K92" s="187"/>
    </row>
    <row r="93" spans="6:11">
      <c r="F93" s="420" t="s">
        <v>19</v>
      </c>
      <c r="G93" s="237" t="s">
        <v>40</v>
      </c>
      <c r="H93" s="320">
        <v>2</v>
      </c>
      <c r="I93" s="320">
        <v>0</v>
      </c>
      <c r="K93" s="187"/>
    </row>
    <row r="94" spans="6:11">
      <c r="F94" s="420"/>
      <c r="G94" s="237" t="s">
        <v>487</v>
      </c>
      <c r="H94" s="320">
        <v>8</v>
      </c>
      <c r="I94" s="320">
        <v>0</v>
      </c>
      <c r="K94" s="187"/>
    </row>
    <row r="95" spans="6:11">
      <c r="F95" s="421"/>
      <c r="G95" s="237" t="s">
        <v>41</v>
      </c>
      <c r="H95" s="320">
        <v>437</v>
      </c>
      <c r="I95" s="320">
        <v>377</v>
      </c>
      <c r="K95" s="187"/>
    </row>
    <row r="96" spans="6:11">
      <c r="F96" s="421"/>
      <c r="G96" s="237" t="s">
        <v>43</v>
      </c>
      <c r="H96" s="320">
        <v>239</v>
      </c>
      <c r="I96" s="320">
        <v>373</v>
      </c>
      <c r="K96" s="187"/>
    </row>
    <row r="97" spans="6:11">
      <c r="F97" s="421"/>
      <c r="G97" s="237" t="s">
        <v>44</v>
      </c>
      <c r="H97" s="320">
        <v>311</v>
      </c>
      <c r="I97" s="320">
        <v>257</v>
      </c>
      <c r="K97" s="187"/>
    </row>
    <row r="98" spans="6:11">
      <c r="F98" s="421"/>
      <c r="G98" s="248" t="s">
        <v>51</v>
      </c>
      <c r="H98" s="320">
        <v>17</v>
      </c>
      <c r="I98" s="320">
        <v>0</v>
      </c>
      <c r="K98" s="187"/>
    </row>
    <row r="99" spans="6:11">
      <c r="F99" s="421"/>
      <c r="G99" s="16" t="s">
        <v>121</v>
      </c>
      <c r="H99" s="47">
        <f>SUM(H93:H98)</f>
        <v>1014</v>
      </c>
      <c r="I99" s="47">
        <v>1007</v>
      </c>
      <c r="K99" s="187"/>
    </row>
    <row r="100" spans="6:11">
      <c r="F100" s="420" t="s">
        <v>20</v>
      </c>
      <c r="G100" s="237" t="s">
        <v>40</v>
      </c>
      <c r="H100" s="320">
        <v>290</v>
      </c>
      <c r="I100" s="320">
        <v>435</v>
      </c>
      <c r="K100" s="187"/>
    </row>
    <row r="101" spans="6:11">
      <c r="F101" s="421"/>
      <c r="G101" s="237" t="s">
        <v>44</v>
      </c>
      <c r="H101" s="320">
        <v>18</v>
      </c>
      <c r="I101" s="320">
        <v>22</v>
      </c>
      <c r="K101" s="187"/>
    </row>
    <row r="102" spans="6:11">
      <c r="F102" s="421"/>
      <c r="G102" s="237" t="s">
        <v>45</v>
      </c>
      <c r="H102" s="320">
        <v>468</v>
      </c>
      <c r="I102" s="320">
        <v>369</v>
      </c>
      <c r="K102" s="187"/>
    </row>
    <row r="103" spans="6:11">
      <c r="F103" s="421"/>
      <c r="G103" s="237" t="s">
        <v>50</v>
      </c>
      <c r="H103" s="320">
        <v>64</v>
      </c>
      <c r="I103" s="320">
        <v>0</v>
      </c>
      <c r="K103" s="187"/>
    </row>
    <row r="104" spans="6:11">
      <c r="F104" s="421"/>
      <c r="G104" s="16" t="s">
        <v>121</v>
      </c>
      <c r="H104" s="321">
        <f>SUM(H100:H103)</f>
        <v>840</v>
      </c>
      <c r="I104" s="47">
        <v>826</v>
      </c>
      <c r="K104" s="187"/>
    </row>
    <row r="105" spans="6:11">
      <c r="F105" s="420" t="s">
        <v>21</v>
      </c>
      <c r="G105" s="237" t="s">
        <v>41</v>
      </c>
      <c r="H105" s="320">
        <v>681</v>
      </c>
      <c r="I105" s="320">
        <v>682</v>
      </c>
      <c r="K105" s="187"/>
    </row>
    <row r="106" spans="6:11">
      <c r="F106" s="421"/>
      <c r="G106" s="237" t="s">
        <v>43</v>
      </c>
      <c r="H106" s="320">
        <v>400</v>
      </c>
      <c r="I106" s="320">
        <v>486</v>
      </c>
      <c r="K106" s="187"/>
    </row>
    <row r="107" spans="6:11">
      <c r="F107" s="421"/>
      <c r="G107" s="237" t="s">
        <v>44</v>
      </c>
      <c r="H107" s="320">
        <v>162</v>
      </c>
      <c r="I107" s="320">
        <v>146</v>
      </c>
      <c r="K107" s="187"/>
    </row>
    <row r="108" spans="6:11">
      <c r="F108" s="421"/>
      <c r="G108" s="237" t="s">
        <v>50</v>
      </c>
      <c r="H108" s="320">
        <v>52</v>
      </c>
      <c r="I108" s="320">
        <v>0</v>
      </c>
      <c r="K108" s="187"/>
    </row>
    <row r="109" spans="6:11">
      <c r="F109" s="421"/>
      <c r="G109" s="16" t="s">
        <v>121</v>
      </c>
      <c r="H109" s="47">
        <f>SUM(H105:H108)</f>
        <v>1295</v>
      </c>
      <c r="I109" s="47">
        <v>1314</v>
      </c>
      <c r="K109" s="187"/>
    </row>
    <row r="110" spans="6:11">
      <c r="F110" s="420" t="s">
        <v>22</v>
      </c>
      <c r="G110" s="237" t="s">
        <v>41</v>
      </c>
      <c r="H110" s="320">
        <v>142</v>
      </c>
      <c r="I110" s="320">
        <v>141</v>
      </c>
      <c r="K110" s="187"/>
    </row>
    <row r="111" spans="6:11">
      <c r="F111" s="421"/>
      <c r="G111" s="237" t="s">
        <v>44</v>
      </c>
      <c r="H111" s="320">
        <v>27</v>
      </c>
      <c r="I111" s="320">
        <v>32</v>
      </c>
      <c r="K111" s="187"/>
    </row>
    <row r="112" spans="6:11">
      <c r="F112" s="421"/>
      <c r="G112" s="237" t="s">
        <v>45</v>
      </c>
      <c r="H112" s="320">
        <v>151</v>
      </c>
      <c r="I112" s="320">
        <v>132</v>
      </c>
      <c r="K112" s="187"/>
    </row>
    <row r="113" spans="6:11">
      <c r="F113" s="421"/>
      <c r="G113" s="237" t="s">
        <v>51</v>
      </c>
      <c r="H113" s="320">
        <v>1</v>
      </c>
      <c r="I113" s="320">
        <v>0</v>
      </c>
      <c r="K113" s="187"/>
    </row>
    <row r="114" spans="6:11">
      <c r="F114" s="421"/>
      <c r="G114" s="16" t="s">
        <v>121</v>
      </c>
      <c r="H114" s="47">
        <f>SUM(H110:H113)</f>
        <v>321</v>
      </c>
      <c r="I114" s="47">
        <v>305</v>
      </c>
      <c r="K114" s="187"/>
    </row>
    <row r="115" spans="6:11">
      <c r="F115" s="420" t="s">
        <v>23</v>
      </c>
      <c r="G115" s="237" t="s">
        <v>41</v>
      </c>
      <c r="H115" s="320">
        <v>27</v>
      </c>
      <c r="I115" s="320">
        <v>0</v>
      </c>
      <c r="K115" s="187"/>
    </row>
    <row r="116" spans="6:11">
      <c r="F116" s="421"/>
      <c r="G116" s="237" t="s">
        <v>43</v>
      </c>
      <c r="H116" s="320">
        <v>452</v>
      </c>
      <c r="I116" s="320">
        <v>581</v>
      </c>
      <c r="K116" s="187"/>
    </row>
    <row r="117" spans="6:11">
      <c r="F117" s="421"/>
      <c r="G117" s="237" t="s">
        <v>44</v>
      </c>
      <c r="H117" s="320">
        <v>87</v>
      </c>
      <c r="I117" s="320">
        <v>102</v>
      </c>
      <c r="K117" s="187"/>
    </row>
    <row r="118" spans="6:11">
      <c r="F118" s="421"/>
      <c r="G118" s="237" t="s">
        <v>45</v>
      </c>
      <c r="H118" s="320">
        <v>691</v>
      </c>
      <c r="I118" s="320">
        <v>632</v>
      </c>
      <c r="K118" s="187"/>
    </row>
    <row r="119" spans="6:11">
      <c r="F119" s="421"/>
      <c r="G119" s="237" t="s">
        <v>50</v>
      </c>
      <c r="H119" s="320">
        <v>30</v>
      </c>
      <c r="I119" s="320">
        <v>0</v>
      </c>
      <c r="K119" s="187"/>
    </row>
    <row r="120" spans="6:11">
      <c r="F120" s="421"/>
      <c r="G120" s="237" t="s">
        <v>51</v>
      </c>
      <c r="H120" s="320">
        <v>10</v>
      </c>
      <c r="I120" s="320">
        <v>0</v>
      </c>
      <c r="K120" s="187"/>
    </row>
    <row r="121" spans="6:11">
      <c r="F121" s="421"/>
      <c r="G121" s="16" t="s">
        <v>121</v>
      </c>
      <c r="H121" s="47">
        <f>SUM(H115:H120)</f>
        <v>1297</v>
      </c>
      <c r="I121" s="47">
        <v>1315</v>
      </c>
      <c r="K121" s="187"/>
    </row>
    <row r="122" spans="6:11">
      <c r="F122" s="424" t="s">
        <v>24</v>
      </c>
      <c r="G122" s="237" t="s">
        <v>487</v>
      </c>
      <c r="H122" s="320">
        <v>17</v>
      </c>
      <c r="I122" s="320">
        <v>0</v>
      </c>
      <c r="K122" s="187"/>
    </row>
    <row r="123" spans="6:11">
      <c r="F123" s="425"/>
      <c r="G123" s="237" t="s">
        <v>41</v>
      </c>
      <c r="H123" s="320">
        <v>83</v>
      </c>
      <c r="I123" s="320">
        <v>1</v>
      </c>
      <c r="K123" s="187"/>
    </row>
    <row r="124" spans="6:11">
      <c r="F124" s="425"/>
      <c r="G124" s="237" t="s">
        <v>44</v>
      </c>
      <c r="H124" s="320">
        <v>925</v>
      </c>
      <c r="I124" s="320">
        <v>1256</v>
      </c>
      <c r="K124" s="187"/>
    </row>
    <row r="125" spans="6:11">
      <c r="F125" s="426"/>
      <c r="G125" s="16" t="s">
        <v>121</v>
      </c>
      <c r="H125" s="47">
        <f>SUM(H122:H124)</f>
        <v>1025</v>
      </c>
      <c r="I125" s="47">
        <v>1257</v>
      </c>
      <c r="K125" s="187"/>
    </row>
    <row r="126" spans="6:11">
      <c r="F126" s="420" t="s">
        <v>25</v>
      </c>
      <c r="G126" s="237" t="s">
        <v>47</v>
      </c>
      <c r="H126" s="320">
        <v>549</v>
      </c>
      <c r="I126" s="320">
        <v>715</v>
      </c>
      <c r="K126" s="187"/>
    </row>
    <row r="127" spans="6:11">
      <c r="F127" s="421"/>
      <c r="G127" s="237" t="s">
        <v>50</v>
      </c>
      <c r="H127" s="320">
        <v>94</v>
      </c>
      <c r="I127" s="320">
        <v>0</v>
      </c>
      <c r="K127" s="187"/>
    </row>
    <row r="128" spans="6:11">
      <c r="F128" s="421"/>
      <c r="G128" s="16" t="s">
        <v>121</v>
      </c>
      <c r="H128" s="47">
        <f>SUM(H126:H127)</f>
        <v>643</v>
      </c>
      <c r="I128" s="47">
        <v>715</v>
      </c>
      <c r="K128" s="187"/>
    </row>
    <row r="129" spans="6:11">
      <c r="F129" s="420" t="s">
        <v>26</v>
      </c>
      <c r="G129" s="237" t="s">
        <v>41</v>
      </c>
      <c r="H129" s="320">
        <v>17</v>
      </c>
      <c r="I129" s="320">
        <v>0</v>
      </c>
      <c r="K129" s="187"/>
    </row>
    <row r="130" spans="6:11">
      <c r="F130" s="421"/>
      <c r="G130" s="237" t="s">
        <v>44</v>
      </c>
      <c r="H130" s="320">
        <v>24</v>
      </c>
      <c r="I130" s="320">
        <v>16</v>
      </c>
      <c r="K130" s="187"/>
    </row>
    <row r="131" spans="6:11">
      <c r="F131" s="421"/>
      <c r="G131" s="237" t="s">
        <v>45</v>
      </c>
      <c r="H131" s="320">
        <v>300</v>
      </c>
      <c r="I131" s="320">
        <v>291</v>
      </c>
      <c r="K131" s="187"/>
    </row>
    <row r="132" spans="6:11">
      <c r="F132" s="421"/>
      <c r="G132" s="16" t="s">
        <v>121</v>
      </c>
      <c r="H132" s="47">
        <f>SUM(H129:H131)</f>
        <v>341</v>
      </c>
      <c r="I132" s="47">
        <v>307</v>
      </c>
      <c r="K132" s="187"/>
    </row>
    <row r="133" spans="6:11">
      <c r="F133" s="424" t="s">
        <v>27</v>
      </c>
      <c r="G133" s="237" t="s">
        <v>40</v>
      </c>
      <c r="H133" s="320">
        <v>549</v>
      </c>
      <c r="I133" s="320">
        <v>783</v>
      </c>
      <c r="K133" s="187"/>
    </row>
    <row r="134" spans="6:11">
      <c r="F134" s="425"/>
      <c r="G134" s="237" t="s">
        <v>487</v>
      </c>
      <c r="H134" s="320">
        <v>14</v>
      </c>
      <c r="I134" s="320">
        <v>0</v>
      </c>
      <c r="K134" s="187"/>
    </row>
    <row r="135" spans="6:11">
      <c r="F135" s="425"/>
      <c r="G135" s="237" t="s">
        <v>41</v>
      </c>
      <c r="H135" s="320">
        <v>3606</v>
      </c>
      <c r="I135" s="320">
        <v>4773</v>
      </c>
      <c r="K135" s="187"/>
    </row>
    <row r="136" spans="6:11">
      <c r="F136" s="425"/>
      <c r="G136" s="237" t="s">
        <v>43</v>
      </c>
      <c r="H136" s="320">
        <v>3230</v>
      </c>
      <c r="I136" s="320">
        <v>3767</v>
      </c>
      <c r="K136" s="187"/>
    </row>
    <row r="137" spans="6:11">
      <c r="F137" s="425"/>
      <c r="G137" s="237" t="s">
        <v>44</v>
      </c>
      <c r="H137" s="320">
        <v>1614</v>
      </c>
      <c r="I137" s="320">
        <v>1958</v>
      </c>
      <c r="K137" s="187"/>
    </row>
    <row r="138" spans="6:11">
      <c r="F138" s="425"/>
      <c r="G138" s="237" t="s">
        <v>45</v>
      </c>
      <c r="H138" s="320">
        <v>6913</v>
      </c>
      <c r="I138" s="320">
        <v>4290</v>
      </c>
      <c r="K138" s="187"/>
    </row>
    <row r="139" spans="6:11">
      <c r="F139" s="425"/>
      <c r="G139" s="237" t="s">
        <v>46</v>
      </c>
      <c r="H139" s="320">
        <v>498</v>
      </c>
      <c r="I139" s="320">
        <v>473</v>
      </c>
      <c r="K139" s="187"/>
    </row>
    <row r="140" spans="6:11">
      <c r="F140" s="425"/>
      <c r="G140" s="237" t="s">
        <v>47</v>
      </c>
      <c r="H140" s="320">
        <v>0</v>
      </c>
      <c r="I140" s="322">
        <v>1</v>
      </c>
      <c r="K140" s="187"/>
    </row>
    <row r="141" spans="6:11">
      <c r="F141" s="425"/>
      <c r="G141" s="237" t="s">
        <v>50</v>
      </c>
      <c r="H141" s="320">
        <v>577</v>
      </c>
      <c r="I141" s="320">
        <v>0</v>
      </c>
      <c r="K141" s="187"/>
    </row>
    <row r="142" spans="6:11">
      <c r="F142" s="425"/>
      <c r="G142" s="237" t="s">
        <v>51</v>
      </c>
      <c r="H142" s="320">
        <v>169</v>
      </c>
      <c r="I142" s="320">
        <v>0</v>
      </c>
      <c r="K142" s="187"/>
    </row>
    <row r="143" spans="6:11">
      <c r="F143" s="426"/>
      <c r="G143" s="16" t="s">
        <v>121</v>
      </c>
      <c r="H143" s="47">
        <f>SUM(H133:H142)</f>
        <v>17170</v>
      </c>
      <c r="I143" s="47">
        <v>16045</v>
      </c>
      <c r="K143" s="187"/>
    </row>
    <row r="144" spans="6:11">
      <c r="F144" s="420" t="s">
        <v>28</v>
      </c>
      <c r="G144" s="237" t="s">
        <v>44</v>
      </c>
      <c r="H144" s="320">
        <v>1351</v>
      </c>
      <c r="I144" s="320">
        <v>1468</v>
      </c>
      <c r="K144" s="187"/>
    </row>
    <row r="145" spans="6:11">
      <c r="F145" s="421"/>
      <c r="G145" s="237" t="s">
        <v>50</v>
      </c>
      <c r="H145" s="315">
        <v>159</v>
      </c>
      <c r="I145" s="320">
        <v>0</v>
      </c>
      <c r="K145" s="187"/>
    </row>
    <row r="146" spans="6:11">
      <c r="F146" s="421"/>
      <c r="G146" s="16" t="s">
        <v>121</v>
      </c>
      <c r="H146" s="47">
        <f>SUM(H144:H145)</f>
        <v>1510</v>
      </c>
      <c r="I146" s="47">
        <v>1468</v>
      </c>
      <c r="K146" s="187"/>
    </row>
    <row r="147" spans="6:11">
      <c r="F147" s="420" t="s">
        <v>29</v>
      </c>
      <c r="G147" s="237" t="s">
        <v>40</v>
      </c>
      <c r="H147" s="320">
        <v>51</v>
      </c>
      <c r="I147" s="320">
        <v>0</v>
      </c>
      <c r="K147" s="187"/>
    </row>
    <row r="148" spans="6:11">
      <c r="F148" s="421"/>
      <c r="G148" s="237" t="s">
        <v>43</v>
      </c>
      <c r="H148" s="320">
        <v>2279</v>
      </c>
      <c r="I148" s="320">
        <v>2729</v>
      </c>
      <c r="K148" s="187"/>
    </row>
    <row r="149" spans="6:11">
      <c r="F149" s="421"/>
      <c r="G149" s="237" t="s">
        <v>44</v>
      </c>
      <c r="H149" s="320">
        <v>576</v>
      </c>
      <c r="I149" s="320">
        <v>529</v>
      </c>
      <c r="K149" s="187"/>
    </row>
    <row r="150" spans="6:11">
      <c r="F150" s="421"/>
      <c r="G150" s="237" t="s">
        <v>50</v>
      </c>
      <c r="H150" s="320">
        <v>282</v>
      </c>
      <c r="I150" s="320">
        <v>0</v>
      </c>
      <c r="K150" s="187"/>
    </row>
    <row r="151" spans="6:11">
      <c r="F151" s="421"/>
      <c r="G151" s="16" t="s">
        <v>121</v>
      </c>
      <c r="H151" s="47">
        <f>SUM(H147:H150)</f>
        <v>3188</v>
      </c>
      <c r="I151" s="47">
        <v>3258</v>
      </c>
      <c r="K151" s="187"/>
    </row>
    <row r="152" spans="6:11">
      <c r="F152" s="204" t="s">
        <v>30</v>
      </c>
      <c r="G152" s="237" t="s">
        <v>45</v>
      </c>
      <c r="H152" s="315">
        <v>272</v>
      </c>
      <c r="I152" s="320">
        <v>277</v>
      </c>
      <c r="K152" s="187"/>
    </row>
    <row r="153" spans="6:11">
      <c r="F153" s="205"/>
      <c r="G153" s="237" t="s">
        <v>46</v>
      </c>
      <c r="H153" s="319">
        <v>0</v>
      </c>
      <c r="I153" s="322">
        <v>2</v>
      </c>
      <c r="K153" s="187"/>
    </row>
    <row r="154" spans="6:11">
      <c r="F154" s="206"/>
      <c r="G154" s="237" t="s">
        <v>47</v>
      </c>
      <c r="H154" s="315">
        <v>37</v>
      </c>
      <c r="I154" s="320">
        <v>63</v>
      </c>
      <c r="K154" s="187"/>
    </row>
    <row r="155" spans="6:11">
      <c r="F155" s="206"/>
      <c r="G155" s="237" t="s">
        <v>50</v>
      </c>
      <c r="H155" s="315">
        <v>35</v>
      </c>
      <c r="I155" s="320">
        <v>0</v>
      </c>
      <c r="K155" s="187"/>
    </row>
    <row r="156" spans="6:11">
      <c r="F156" s="207"/>
      <c r="G156" s="16" t="s">
        <v>121</v>
      </c>
      <c r="H156" s="47">
        <f>SUM(H152:H155)</f>
        <v>344</v>
      </c>
      <c r="I156" s="47">
        <v>342</v>
      </c>
      <c r="K156" s="187"/>
    </row>
    <row r="157" spans="6:11">
      <c r="F157" s="426" t="s">
        <v>31</v>
      </c>
      <c r="G157" s="237" t="s">
        <v>40</v>
      </c>
      <c r="H157" s="315">
        <v>73</v>
      </c>
      <c r="I157" s="320">
        <v>0</v>
      </c>
      <c r="K157" s="187"/>
    </row>
    <row r="158" spans="6:11">
      <c r="F158" s="421"/>
      <c r="G158" s="237" t="s">
        <v>41</v>
      </c>
      <c r="H158" s="320">
        <v>5905</v>
      </c>
      <c r="I158" s="320">
        <v>7543</v>
      </c>
      <c r="K158" s="187"/>
    </row>
    <row r="159" spans="6:11">
      <c r="F159" s="421"/>
      <c r="G159" s="237" t="s">
        <v>43</v>
      </c>
      <c r="H159" s="320">
        <v>3643</v>
      </c>
      <c r="I159" s="320">
        <v>4502</v>
      </c>
      <c r="K159" s="187"/>
    </row>
    <row r="160" spans="6:11">
      <c r="F160" s="421"/>
      <c r="G160" s="237" t="s">
        <v>44</v>
      </c>
      <c r="H160" s="320">
        <v>2898</v>
      </c>
      <c r="I160" s="320">
        <v>3373</v>
      </c>
      <c r="K160" s="187"/>
    </row>
    <row r="161" spans="6:11">
      <c r="F161" s="421"/>
      <c r="G161" s="237" t="s">
        <v>45</v>
      </c>
      <c r="H161" s="320">
        <v>6581</v>
      </c>
      <c r="I161" s="320">
        <v>3111</v>
      </c>
      <c r="K161" s="187"/>
    </row>
    <row r="162" spans="6:11">
      <c r="F162" s="421"/>
      <c r="G162" s="237" t="s">
        <v>50</v>
      </c>
      <c r="H162" s="315">
        <v>830</v>
      </c>
      <c r="I162" s="320">
        <v>0</v>
      </c>
      <c r="K162" s="187"/>
    </row>
    <row r="163" spans="6:11">
      <c r="F163" s="421"/>
      <c r="G163" s="16" t="s">
        <v>121</v>
      </c>
      <c r="H163" s="47">
        <f>SUM(H157:H162)</f>
        <v>19930</v>
      </c>
      <c r="I163" s="47">
        <v>18529</v>
      </c>
      <c r="K163" s="187"/>
    </row>
    <row r="164" spans="6:11">
      <c r="F164" s="420" t="s">
        <v>32</v>
      </c>
      <c r="G164" s="237" t="s">
        <v>40</v>
      </c>
      <c r="H164" s="315">
        <v>15</v>
      </c>
      <c r="I164" s="320">
        <v>0</v>
      </c>
      <c r="K164" s="187"/>
    </row>
    <row r="165" spans="6:11">
      <c r="F165" s="420"/>
      <c r="G165" s="237" t="s">
        <v>487</v>
      </c>
      <c r="H165" s="320">
        <v>7</v>
      </c>
      <c r="I165" s="320">
        <v>0</v>
      </c>
      <c r="K165" s="187"/>
    </row>
    <row r="166" spans="6:11">
      <c r="F166" s="421"/>
      <c r="G166" s="237" t="s">
        <v>41</v>
      </c>
      <c r="H166" s="320">
        <v>4115</v>
      </c>
      <c r="I166" s="320">
        <v>4343</v>
      </c>
      <c r="K166" s="187"/>
    </row>
    <row r="167" spans="6:11">
      <c r="F167" s="421"/>
      <c r="G167" s="237" t="s">
        <v>43</v>
      </c>
      <c r="H167" s="320">
        <v>2125</v>
      </c>
      <c r="I167" s="320">
        <v>2880</v>
      </c>
      <c r="K167" s="187"/>
    </row>
    <row r="168" spans="6:11">
      <c r="F168" s="421"/>
      <c r="G168" s="237" t="s">
        <v>44</v>
      </c>
      <c r="H168" s="320">
        <v>1581</v>
      </c>
      <c r="I168" s="320">
        <v>2057</v>
      </c>
      <c r="K168" s="187"/>
    </row>
    <row r="169" spans="6:11">
      <c r="F169" s="421"/>
      <c r="G169" s="237" t="s">
        <v>45</v>
      </c>
      <c r="H169" s="320">
        <v>3858</v>
      </c>
      <c r="I169" s="320">
        <v>2450</v>
      </c>
      <c r="K169" s="187"/>
    </row>
    <row r="170" spans="6:11">
      <c r="F170" s="421"/>
      <c r="G170" s="237" t="s">
        <v>46</v>
      </c>
      <c r="H170" s="320">
        <v>177</v>
      </c>
      <c r="I170" s="320">
        <v>167</v>
      </c>
      <c r="K170" s="187"/>
    </row>
    <row r="171" spans="6:11">
      <c r="F171" s="421"/>
      <c r="G171" s="237" t="s">
        <v>48</v>
      </c>
      <c r="H171" s="315">
        <v>124</v>
      </c>
      <c r="I171" s="320">
        <v>31</v>
      </c>
      <c r="K171" s="187"/>
    </row>
    <row r="172" spans="6:11">
      <c r="F172" s="421"/>
      <c r="G172" s="16" t="s">
        <v>121</v>
      </c>
      <c r="H172" s="47">
        <f>SUM(H164:H171)</f>
        <v>12002</v>
      </c>
      <c r="I172" s="47">
        <v>11928</v>
      </c>
      <c r="K172" s="187"/>
    </row>
    <row r="173" spans="6:11">
      <c r="F173" s="420" t="s">
        <v>33</v>
      </c>
      <c r="G173" s="237" t="s">
        <v>41</v>
      </c>
      <c r="H173" s="315">
        <v>538</v>
      </c>
      <c r="I173" s="320">
        <v>602</v>
      </c>
      <c r="K173" s="187"/>
    </row>
    <row r="174" spans="6:11">
      <c r="F174" s="421"/>
      <c r="G174" s="237" t="s">
        <v>44</v>
      </c>
      <c r="H174" s="315">
        <v>101</v>
      </c>
      <c r="I174" s="320">
        <v>101</v>
      </c>
      <c r="K174" s="187"/>
    </row>
    <row r="175" spans="6:11">
      <c r="F175" s="421"/>
      <c r="G175" s="237" t="s">
        <v>45</v>
      </c>
      <c r="H175" s="315">
        <v>495</v>
      </c>
      <c r="I175" s="320">
        <v>360</v>
      </c>
      <c r="K175" s="187"/>
    </row>
    <row r="176" spans="6:11">
      <c r="F176" s="421"/>
      <c r="G176" s="16" t="s">
        <v>121</v>
      </c>
      <c r="H176" s="47">
        <f>SUM(H173:H175)</f>
        <v>1134</v>
      </c>
      <c r="I176" s="47">
        <v>1063</v>
      </c>
      <c r="K176" s="187"/>
    </row>
    <row r="177" spans="6:26">
      <c r="F177" s="420" t="s">
        <v>34</v>
      </c>
      <c r="G177" s="237" t="s">
        <v>40</v>
      </c>
      <c r="H177" s="315">
        <v>24</v>
      </c>
      <c r="I177" s="320">
        <v>0</v>
      </c>
      <c r="K177" s="187"/>
    </row>
    <row r="178" spans="6:26">
      <c r="F178" s="421"/>
      <c r="G178" s="237" t="s">
        <v>41</v>
      </c>
      <c r="H178" s="320">
        <v>1462</v>
      </c>
      <c r="I178" s="320">
        <v>1945</v>
      </c>
      <c r="K178" s="187"/>
    </row>
    <row r="179" spans="6:26">
      <c r="F179" s="421"/>
      <c r="G179" s="237" t="s">
        <v>43</v>
      </c>
      <c r="H179" s="320">
        <v>1504</v>
      </c>
      <c r="I179" s="320">
        <v>1738</v>
      </c>
      <c r="K179" s="187"/>
    </row>
    <row r="180" spans="6:26">
      <c r="F180" s="421"/>
      <c r="G180" s="237" t="s">
        <v>44</v>
      </c>
      <c r="H180" s="320">
        <v>1217</v>
      </c>
      <c r="I180" s="320">
        <v>1668</v>
      </c>
      <c r="K180" s="187"/>
    </row>
    <row r="181" spans="6:26">
      <c r="F181" s="421"/>
      <c r="G181" s="237" t="s">
        <v>45</v>
      </c>
      <c r="H181" s="320">
        <v>1528</v>
      </c>
      <c r="I181" s="320">
        <v>736</v>
      </c>
      <c r="K181" s="187"/>
    </row>
    <row r="182" spans="6:26">
      <c r="F182" s="421"/>
      <c r="G182" s="237" t="s">
        <v>46</v>
      </c>
      <c r="H182" s="315">
        <v>27</v>
      </c>
      <c r="I182" s="320">
        <v>0</v>
      </c>
      <c r="K182" s="187"/>
    </row>
    <row r="183" spans="6:26">
      <c r="F183" s="421"/>
      <c r="G183" s="237" t="s">
        <v>48</v>
      </c>
      <c r="H183" s="315">
        <v>42</v>
      </c>
      <c r="I183" s="320">
        <v>27</v>
      </c>
      <c r="K183" s="187"/>
    </row>
    <row r="184" spans="6:26">
      <c r="F184" s="421"/>
      <c r="G184" s="237" t="s">
        <v>50</v>
      </c>
      <c r="H184" s="315">
        <v>232</v>
      </c>
      <c r="I184" s="320">
        <v>0</v>
      </c>
      <c r="K184" s="187"/>
    </row>
    <row r="185" spans="6:26">
      <c r="F185" s="421"/>
      <c r="G185" s="16" t="s">
        <v>121</v>
      </c>
      <c r="H185" s="47">
        <f>SUM(H177:H184)</f>
        <v>6036</v>
      </c>
      <c r="I185" s="47">
        <v>6114</v>
      </c>
      <c r="K185" s="187"/>
    </row>
    <row r="186" spans="6:26">
      <c r="F186" s="420" t="s">
        <v>35</v>
      </c>
      <c r="G186" s="237" t="s">
        <v>47</v>
      </c>
      <c r="H186" s="315">
        <v>79</v>
      </c>
      <c r="I186" s="320">
        <v>98</v>
      </c>
      <c r="K186" s="187"/>
    </row>
    <row r="187" spans="6:26">
      <c r="F187" s="421"/>
      <c r="G187" s="237" t="s">
        <v>50</v>
      </c>
      <c r="H187" s="315">
        <v>6</v>
      </c>
      <c r="I187" s="320">
        <v>0</v>
      </c>
      <c r="K187" s="187"/>
    </row>
    <row r="188" spans="6:26">
      <c r="F188" s="421"/>
      <c r="G188" s="16" t="s">
        <v>121</v>
      </c>
      <c r="H188" s="47">
        <f>SUM(H186:H187)</f>
        <v>85</v>
      </c>
      <c r="I188" s="47">
        <v>98</v>
      </c>
      <c r="K188" s="187"/>
    </row>
    <row r="189" spans="6:26">
      <c r="F189" s="424" t="s">
        <v>36</v>
      </c>
      <c r="G189" s="237" t="s">
        <v>40</v>
      </c>
      <c r="H189" s="315">
        <v>13</v>
      </c>
      <c r="I189" s="320">
        <v>0</v>
      </c>
      <c r="K189" s="187"/>
    </row>
    <row r="190" spans="6:26">
      <c r="F190" s="425"/>
      <c r="G190" s="237" t="s">
        <v>41</v>
      </c>
      <c r="H190" s="315">
        <v>386</v>
      </c>
      <c r="I190" s="320">
        <v>329</v>
      </c>
      <c r="K190" s="187"/>
      <c r="Z190" s="186"/>
    </row>
    <row r="191" spans="6:26">
      <c r="F191" s="425"/>
      <c r="G191" s="237" t="s">
        <v>43</v>
      </c>
      <c r="H191" s="315">
        <v>296</v>
      </c>
      <c r="I191" s="320">
        <v>359</v>
      </c>
      <c r="K191" s="187"/>
    </row>
    <row r="192" spans="6:26">
      <c r="F192" s="425"/>
      <c r="G192" s="237" t="s">
        <v>44</v>
      </c>
      <c r="H192" s="315">
        <v>324</v>
      </c>
      <c r="I192" s="320">
        <v>405</v>
      </c>
      <c r="K192" s="187"/>
    </row>
    <row r="193" spans="6:26">
      <c r="F193" s="425"/>
      <c r="G193" s="237" t="s">
        <v>45</v>
      </c>
      <c r="H193" s="319">
        <v>0</v>
      </c>
      <c r="I193" s="322">
        <v>1</v>
      </c>
      <c r="K193" s="187"/>
    </row>
    <row r="194" spans="6:26">
      <c r="F194" s="425"/>
      <c r="G194" s="237" t="s">
        <v>48</v>
      </c>
      <c r="H194" s="315">
        <v>36</v>
      </c>
      <c r="I194" s="320">
        <v>0</v>
      </c>
      <c r="K194" s="187"/>
    </row>
    <row r="195" spans="6:26">
      <c r="F195" s="426"/>
      <c r="G195" s="16" t="s">
        <v>121</v>
      </c>
      <c r="H195" s="47">
        <f>SUM(H189:H194)</f>
        <v>1055</v>
      </c>
      <c r="I195" s="47">
        <v>1094</v>
      </c>
      <c r="K195" s="187"/>
    </row>
    <row r="196" spans="6:26">
      <c r="F196" s="424" t="s">
        <v>37</v>
      </c>
      <c r="G196" s="237" t="s">
        <v>43</v>
      </c>
      <c r="H196" s="315">
        <v>4858</v>
      </c>
      <c r="I196" s="320">
        <v>5954</v>
      </c>
      <c r="K196" s="187"/>
    </row>
    <row r="197" spans="6:26">
      <c r="F197" s="425"/>
      <c r="G197" s="237" t="s">
        <v>44</v>
      </c>
      <c r="H197" s="315">
        <v>2389</v>
      </c>
      <c r="I197" s="320">
        <v>2496</v>
      </c>
      <c r="K197" s="187"/>
      <c r="Z197" s="186"/>
    </row>
    <row r="198" spans="6:26">
      <c r="F198" s="425"/>
      <c r="G198" s="237" t="s">
        <v>45</v>
      </c>
      <c r="H198" s="319">
        <v>0</v>
      </c>
      <c r="I198" s="322">
        <v>1</v>
      </c>
      <c r="K198" s="187"/>
    </row>
    <row r="199" spans="6:26">
      <c r="F199" s="425"/>
      <c r="G199" s="237" t="s">
        <v>50</v>
      </c>
      <c r="H199" s="315">
        <v>934</v>
      </c>
      <c r="I199" s="320">
        <v>0</v>
      </c>
      <c r="K199" s="187"/>
    </row>
    <row r="200" spans="6:26">
      <c r="F200" s="426"/>
      <c r="G200" s="16" t="s">
        <v>121</v>
      </c>
      <c r="H200" s="47">
        <f>SUM(H196:H199)</f>
        <v>8181</v>
      </c>
      <c r="I200" s="47">
        <v>8451</v>
      </c>
      <c r="K200" s="187"/>
    </row>
    <row r="201" spans="6:26">
      <c r="F201" s="420" t="s">
        <v>38</v>
      </c>
      <c r="G201" s="237" t="s">
        <v>41</v>
      </c>
      <c r="H201" s="315">
        <v>105</v>
      </c>
      <c r="I201" s="320"/>
      <c r="K201" s="187"/>
    </row>
    <row r="202" spans="6:26">
      <c r="F202" s="421"/>
      <c r="G202" s="237" t="s">
        <v>43</v>
      </c>
      <c r="H202" s="315">
        <v>264</v>
      </c>
      <c r="I202" s="320">
        <v>348</v>
      </c>
      <c r="K202" s="187"/>
    </row>
    <row r="203" spans="6:26">
      <c r="F203" s="421"/>
      <c r="G203" s="237" t="s">
        <v>44</v>
      </c>
      <c r="H203" s="315">
        <v>336</v>
      </c>
      <c r="I203" s="320">
        <v>499</v>
      </c>
      <c r="K203" s="187"/>
    </row>
    <row r="204" spans="6:26">
      <c r="F204" s="421"/>
      <c r="G204" s="237" t="s">
        <v>51</v>
      </c>
      <c r="H204" s="315">
        <v>35</v>
      </c>
      <c r="I204" s="320">
        <v>0</v>
      </c>
      <c r="K204" s="187"/>
    </row>
    <row r="205" spans="6:26">
      <c r="F205" s="421"/>
      <c r="G205" s="16" t="s">
        <v>121</v>
      </c>
      <c r="H205" s="47">
        <f>SUM(H201:H204)</f>
        <v>740</v>
      </c>
      <c r="I205" s="47">
        <v>847</v>
      </c>
      <c r="K205" s="187"/>
      <c r="Z205" s="186"/>
    </row>
    <row r="206" spans="6:26">
      <c r="F206" s="420" t="s">
        <v>39</v>
      </c>
      <c r="G206" s="237" t="s">
        <v>40</v>
      </c>
      <c r="H206" s="315">
        <v>7</v>
      </c>
      <c r="I206" s="320">
        <v>0</v>
      </c>
      <c r="K206" s="187"/>
      <c r="Z206" s="186"/>
    </row>
    <row r="207" spans="6:26">
      <c r="F207" s="420"/>
      <c r="G207" s="237" t="s">
        <v>487</v>
      </c>
      <c r="H207" s="315">
        <v>7</v>
      </c>
      <c r="I207" s="320">
        <v>0</v>
      </c>
      <c r="K207" s="187"/>
    </row>
    <row r="208" spans="6:26">
      <c r="F208" s="421"/>
      <c r="G208" s="237" t="s">
        <v>41</v>
      </c>
      <c r="H208" s="320">
        <v>1490</v>
      </c>
      <c r="I208" s="320">
        <v>1464</v>
      </c>
      <c r="K208" s="187"/>
    </row>
    <row r="209" spans="6:25">
      <c r="F209" s="421"/>
      <c r="G209" s="237" t="s">
        <v>43</v>
      </c>
      <c r="H209" s="315">
        <v>688</v>
      </c>
      <c r="I209" s="320">
        <v>968</v>
      </c>
      <c r="K209" s="187"/>
    </row>
    <row r="210" spans="6:25">
      <c r="F210" s="421"/>
      <c r="G210" s="237" t="s">
        <v>44</v>
      </c>
      <c r="H210" s="315">
        <v>359</v>
      </c>
      <c r="I210" s="320">
        <v>313</v>
      </c>
      <c r="K210" s="187"/>
    </row>
    <row r="211" spans="6:25">
      <c r="F211" s="421"/>
      <c r="G211" s="237" t="s">
        <v>50</v>
      </c>
      <c r="H211" s="315">
        <v>57</v>
      </c>
      <c r="I211" s="320">
        <v>0</v>
      </c>
      <c r="K211" s="187"/>
    </row>
    <row r="212" spans="6:25">
      <c r="F212" s="421"/>
      <c r="G212" s="237" t="s">
        <v>51</v>
      </c>
      <c r="H212" s="315">
        <v>32</v>
      </c>
      <c r="I212" s="320">
        <v>0</v>
      </c>
      <c r="K212" s="187"/>
    </row>
    <row r="213" spans="6:25">
      <c r="F213" s="421"/>
      <c r="G213" s="215" t="s">
        <v>121</v>
      </c>
      <c r="H213" s="47">
        <f>SUM(H206:H212)</f>
        <v>2640</v>
      </c>
      <c r="I213" s="47">
        <v>2745</v>
      </c>
      <c r="K213" s="187"/>
      <c r="S213" s="171">
        <f t="shared" ref="S213:Y213" si="1">SUM(S7:S212)</f>
        <v>0</v>
      </c>
      <c r="T213" s="171">
        <f t="shared" si="1"/>
        <v>0</v>
      </c>
      <c r="U213" s="171">
        <f t="shared" si="1"/>
        <v>0</v>
      </c>
      <c r="V213" s="171">
        <f t="shared" si="1"/>
        <v>0</v>
      </c>
      <c r="W213" s="171">
        <f t="shared" si="1"/>
        <v>0</v>
      </c>
      <c r="X213" s="171">
        <f t="shared" si="1"/>
        <v>0</v>
      </c>
      <c r="Y213" s="171">
        <f t="shared" si="1"/>
        <v>0</v>
      </c>
    </row>
    <row r="214" spans="6:25">
      <c r="F214" s="249" t="s">
        <v>485</v>
      </c>
      <c r="G214" s="215"/>
      <c r="H214" s="47">
        <v>191526</v>
      </c>
      <c r="I214" s="47">
        <v>189641</v>
      </c>
    </row>
    <row r="215" spans="6:25">
      <c r="F215" s="418" t="s">
        <v>552</v>
      </c>
      <c r="G215" s="418"/>
      <c r="H215" s="418"/>
    </row>
  </sheetData>
  <mergeCells count="42">
    <mergeCell ref="F27:F34"/>
    <mergeCell ref="F22:F26"/>
    <mergeCell ref="F35:F38"/>
    <mergeCell ref="F39:F42"/>
    <mergeCell ref="F105:F109"/>
    <mergeCell ref="F43:F46"/>
    <mergeCell ref="F47:F50"/>
    <mergeCell ref="F51:F56"/>
    <mergeCell ref="F57:F59"/>
    <mergeCell ref="F93:F99"/>
    <mergeCell ref="F85:F92"/>
    <mergeCell ref="F164:F172"/>
    <mergeCell ref="F60:F63"/>
    <mergeCell ref="F64:F66"/>
    <mergeCell ref="F67:F70"/>
    <mergeCell ref="F71:F75"/>
    <mergeCell ref="F76:F84"/>
    <mergeCell ref="F147:F151"/>
    <mergeCell ref="F157:F163"/>
    <mergeCell ref="F133:F143"/>
    <mergeCell ref="F129:F132"/>
    <mergeCell ref="F115:F121"/>
    <mergeCell ref="F122:F125"/>
    <mergeCell ref="F126:F128"/>
    <mergeCell ref="F144:F146"/>
    <mergeCell ref="F110:F114"/>
    <mergeCell ref="F100:F104"/>
    <mergeCell ref="F215:H215"/>
    <mergeCell ref="F206:F213"/>
    <mergeCell ref="F173:F176"/>
    <mergeCell ref="F177:F185"/>
    <mergeCell ref="F186:F188"/>
    <mergeCell ref="F201:F205"/>
    <mergeCell ref="F189:F195"/>
    <mergeCell ref="F196:F200"/>
    <mergeCell ref="F5:F8"/>
    <mergeCell ref="F9:F11"/>
    <mergeCell ref="F12:F17"/>
    <mergeCell ref="F18:F21"/>
    <mergeCell ref="B3:D3"/>
    <mergeCell ref="F3:I3"/>
    <mergeCell ref="B19:D19"/>
  </mergeCells>
  <hyperlinks>
    <hyperlink ref="B1" location="'Table of Contents'!A1" display="Table of Contents" xr:uid="{01C586CE-7E2E-4A8D-9A12-AB7C8D8AD439}"/>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4342D-59C9-4DC0-A9B4-3B7E7948AECC}">
  <dimension ref="A1:AE41"/>
  <sheetViews>
    <sheetView workbookViewId="0">
      <selection activeCell="B1" sqref="B1"/>
    </sheetView>
  </sheetViews>
  <sheetFormatPr defaultRowHeight="14.25"/>
  <cols>
    <col min="1" max="1" width="9.1328125" style="29"/>
    <col min="2" max="2" width="18.59765625" customWidth="1"/>
    <col min="3" max="3" width="12.59765625" customWidth="1"/>
    <col min="5" max="5" width="11.1328125" customWidth="1"/>
    <col min="6" max="6" width="12" customWidth="1"/>
    <col min="9" max="9" width="10.73046875" customWidth="1"/>
    <col min="10" max="10" width="9.1328125" customWidth="1"/>
    <col min="13" max="24" width="9.06640625" customWidth="1"/>
    <col min="27" max="27" width="35.3984375" customWidth="1"/>
    <col min="28" max="28" width="28.265625" customWidth="1"/>
  </cols>
  <sheetData>
    <row r="1" spans="2:31">
      <c r="B1" s="13" t="s">
        <v>122</v>
      </c>
      <c r="AA1" s="191"/>
      <c r="AB1" s="191"/>
      <c r="AC1" s="191"/>
      <c r="AD1" s="191"/>
      <c r="AE1" s="191"/>
    </row>
    <row r="2" spans="2:31">
      <c r="B2" s="13"/>
      <c r="C2" s="196"/>
      <c r="D2" s="196"/>
      <c r="E2" s="196"/>
      <c r="F2" s="196"/>
      <c r="G2" s="196"/>
      <c r="H2" s="196"/>
      <c r="I2" s="196"/>
      <c r="J2" s="196"/>
      <c r="AA2" s="240"/>
      <c r="AB2" s="191"/>
      <c r="AC2" s="201"/>
      <c r="AD2" s="191"/>
      <c r="AE2" s="191"/>
    </row>
    <row r="3" spans="2:31">
      <c r="B3" s="13"/>
      <c r="C3" s="196"/>
      <c r="D3" s="196"/>
      <c r="E3" s="196"/>
      <c r="F3" s="196"/>
      <c r="G3" s="196"/>
      <c r="H3" s="196"/>
      <c r="I3" s="196"/>
      <c r="J3" s="196"/>
      <c r="AA3" s="240"/>
      <c r="AB3" s="191"/>
      <c r="AC3" s="201"/>
      <c r="AD3" s="191"/>
      <c r="AE3" s="191"/>
    </row>
    <row r="4" spans="2:31">
      <c r="B4" s="13"/>
      <c r="C4" s="196"/>
      <c r="D4" s="196"/>
      <c r="E4" s="196"/>
      <c r="F4" s="196"/>
      <c r="G4" s="196"/>
      <c r="H4" s="196"/>
      <c r="I4" s="196"/>
      <c r="J4" s="196"/>
      <c r="AA4" s="240"/>
      <c r="AB4" s="191"/>
      <c r="AC4" s="201"/>
      <c r="AD4" s="191"/>
      <c r="AE4" s="191"/>
    </row>
    <row r="5" spans="2:31">
      <c r="B5" s="13"/>
      <c r="C5" s="196"/>
      <c r="D5" s="196"/>
      <c r="E5" s="196"/>
      <c r="F5" s="196"/>
      <c r="G5" s="196"/>
      <c r="H5" s="196"/>
      <c r="I5" s="196"/>
      <c r="J5" s="196"/>
      <c r="AA5" s="240"/>
      <c r="AB5" s="191"/>
      <c r="AC5" s="201"/>
      <c r="AD5" s="191"/>
      <c r="AE5" s="191"/>
    </row>
    <row r="6" spans="2:31">
      <c r="B6" s="13"/>
      <c r="C6" s="196"/>
      <c r="D6" s="196"/>
      <c r="E6" s="196"/>
      <c r="F6" s="196"/>
      <c r="G6" s="196"/>
      <c r="H6" s="196"/>
      <c r="I6" s="196"/>
      <c r="J6" s="196"/>
      <c r="AA6" s="240"/>
      <c r="AB6" s="191"/>
      <c r="AC6" s="201"/>
      <c r="AD6" s="191"/>
      <c r="AE6" s="191"/>
    </row>
    <row r="7" spans="2:31">
      <c r="B7" s="13"/>
      <c r="C7" s="196"/>
      <c r="D7" s="196"/>
      <c r="E7" s="196"/>
      <c r="F7" s="196"/>
      <c r="G7" s="196"/>
      <c r="H7" s="196"/>
      <c r="I7" s="196"/>
      <c r="J7" s="196"/>
      <c r="AA7" s="240"/>
      <c r="AB7" s="191"/>
      <c r="AC7" s="201"/>
      <c r="AD7" s="191"/>
      <c r="AE7" s="201"/>
    </row>
    <row r="8" spans="2:31">
      <c r="B8" s="13"/>
      <c r="C8" s="196"/>
      <c r="D8" s="196"/>
      <c r="E8" s="196"/>
      <c r="F8" s="196"/>
      <c r="G8" s="196"/>
      <c r="H8" s="196"/>
      <c r="I8" s="196"/>
      <c r="J8" s="196"/>
      <c r="AA8" s="240"/>
      <c r="AB8" s="191"/>
      <c r="AC8" s="201"/>
      <c r="AD8" s="191"/>
      <c r="AE8" s="191"/>
    </row>
    <row r="9" spans="2:31">
      <c r="B9" s="13"/>
      <c r="C9" s="196"/>
      <c r="D9" s="196"/>
      <c r="E9" s="196"/>
      <c r="F9" s="196"/>
      <c r="G9" s="196"/>
      <c r="H9" s="196"/>
      <c r="I9" s="196"/>
      <c r="J9" s="196"/>
      <c r="AA9" s="240"/>
      <c r="AB9" s="191"/>
      <c r="AC9" s="201"/>
      <c r="AD9" s="191"/>
      <c r="AE9" s="201"/>
    </row>
    <row r="10" spans="2:31" s="29" customFormat="1" ht="16.899999999999999">
      <c r="B10" s="427" t="s">
        <v>128</v>
      </c>
      <c r="C10" s="428"/>
      <c r="D10" s="428"/>
      <c r="E10" s="428"/>
      <c r="F10" s="428"/>
      <c r="G10" s="428"/>
      <c r="H10" s="428"/>
      <c r="I10" s="428"/>
      <c r="J10" s="428"/>
      <c r="K10" s="2"/>
      <c r="L10" s="4"/>
      <c r="M10" s="4"/>
      <c r="N10" s="4"/>
      <c r="O10" s="4"/>
      <c r="P10" s="4"/>
      <c r="Q10" s="1"/>
      <c r="AA10" s="240"/>
      <c r="AB10" s="191"/>
      <c r="AC10" s="201"/>
      <c r="AD10" s="191"/>
      <c r="AE10" s="191"/>
    </row>
    <row r="11" spans="2:31" ht="15.4">
      <c r="B11" s="17" t="s">
        <v>124</v>
      </c>
      <c r="C11" s="18">
        <v>2018</v>
      </c>
      <c r="D11" s="19"/>
      <c r="E11" s="430">
        <v>2019</v>
      </c>
      <c r="F11" s="431"/>
      <c r="G11" s="430">
        <v>2020</v>
      </c>
      <c r="H11" s="431"/>
      <c r="I11" s="430">
        <v>2021</v>
      </c>
      <c r="J11" s="431"/>
      <c r="K11" s="30"/>
      <c r="L11" s="1"/>
      <c r="M11" s="1"/>
      <c r="N11" s="1"/>
      <c r="O11" s="1"/>
      <c r="P11" s="1"/>
      <c r="Q11" s="1"/>
      <c r="AA11" s="240"/>
      <c r="AB11" s="6"/>
      <c r="AC11" s="201"/>
      <c r="AD11" s="6"/>
      <c r="AE11" s="6"/>
    </row>
    <row r="12" spans="2:31" ht="15.4">
      <c r="B12" s="17" t="s">
        <v>125</v>
      </c>
      <c r="C12" s="17" t="s">
        <v>126</v>
      </c>
      <c r="D12" s="17" t="s">
        <v>127</v>
      </c>
      <c r="E12" s="17" t="s">
        <v>126</v>
      </c>
      <c r="F12" s="17" t="s">
        <v>127</v>
      </c>
      <c r="G12" s="17" t="s">
        <v>126</v>
      </c>
      <c r="H12" s="17" t="s">
        <v>127</v>
      </c>
      <c r="I12" s="17" t="s">
        <v>126</v>
      </c>
      <c r="J12" s="17" t="s">
        <v>127</v>
      </c>
      <c r="K12" s="4"/>
      <c r="L12" s="4"/>
      <c r="M12" s="4"/>
      <c r="N12" s="4"/>
      <c r="O12" s="4"/>
      <c r="AA12" s="240"/>
      <c r="AB12" s="241"/>
      <c r="AC12" s="6"/>
      <c r="AD12" s="6"/>
      <c r="AE12" s="209"/>
    </row>
    <row r="13" spans="2:31">
      <c r="B13" s="14" t="s">
        <v>53</v>
      </c>
      <c r="C13" s="20">
        <v>2113</v>
      </c>
      <c r="D13" s="15">
        <v>1.1508087794782419E-2</v>
      </c>
      <c r="E13" s="20">
        <v>2675</v>
      </c>
      <c r="F13" s="15">
        <v>1.4530146659424226E-2</v>
      </c>
      <c r="G13" s="20">
        <v>2840</v>
      </c>
      <c r="H13" s="15">
        <v>1.4802691588005651E-2</v>
      </c>
      <c r="I13" s="20">
        <v>1876</v>
      </c>
      <c r="J13" s="57">
        <f>(I13/I$17)</f>
        <v>9.7950147760617352E-3</v>
      </c>
      <c r="K13" s="1"/>
      <c r="L13" s="1"/>
      <c r="M13" s="1"/>
      <c r="N13" s="1"/>
      <c r="O13" s="1"/>
      <c r="AA13" s="240"/>
    </row>
    <row r="14" spans="2:31">
      <c r="B14" s="14" t="s">
        <v>52</v>
      </c>
      <c r="C14" s="20">
        <v>57896</v>
      </c>
      <c r="D14" s="15">
        <v>0.31532051631174773</v>
      </c>
      <c r="E14" s="20">
        <v>67492</v>
      </c>
      <c r="F14" s="15">
        <v>0.36660510592069528</v>
      </c>
      <c r="G14" s="20">
        <v>81942</v>
      </c>
      <c r="H14" s="15">
        <v>0.42709935003674609</v>
      </c>
      <c r="I14" s="20">
        <v>93167</v>
      </c>
      <c r="J14" s="57">
        <f>(I14/I$17)</f>
        <v>0.48644570449965019</v>
      </c>
      <c r="K14" s="1"/>
      <c r="L14" s="1"/>
      <c r="M14" s="1"/>
      <c r="N14" s="1"/>
      <c r="O14" s="1"/>
      <c r="P14" s="73"/>
      <c r="Q14" s="73"/>
      <c r="AA14" s="240"/>
    </row>
    <row r="15" spans="2:31">
      <c r="B15" s="14" t="s">
        <v>55</v>
      </c>
      <c r="C15" s="20">
        <v>102390</v>
      </c>
      <c r="D15" s="15">
        <v>0.55764936550296829</v>
      </c>
      <c r="E15" s="20">
        <v>93539</v>
      </c>
      <c r="F15" s="15">
        <v>0.50808799565453555</v>
      </c>
      <c r="G15" s="20">
        <v>85725</v>
      </c>
      <c r="H15" s="15">
        <v>0.44681716069781141</v>
      </c>
      <c r="I15" s="20">
        <v>74461</v>
      </c>
      <c r="J15" s="57">
        <f>(I15/I$17)</f>
        <v>0.38877750279335443</v>
      </c>
      <c r="K15" s="1"/>
      <c r="L15" s="1"/>
      <c r="M15" s="1"/>
      <c r="N15" s="1"/>
      <c r="O15" s="1"/>
      <c r="P15" s="4"/>
      <c r="Q15" s="4"/>
      <c r="AA15" s="240"/>
    </row>
    <row r="16" spans="2:31">
      <c r="B16" s="14" t="s">
        <v>54</v>
      </c>
      <c r="C16" s="20">
        <v>21211</v>
      </c>
      <c r="D16" s="15">
        <v>0.1155220303905016</v>
      </c>
      <c r="E16" s="20">
        <v>20394</v>
      </c>
      <c r="F16" s="15">
        <v>0.11077675176534492</v>
      </c>
      <c r="G16" s="20">
        <v>21350</v>
      </c>
      <c r="H16" s="15">
        <v>0.11128079767743684</v>
      </c>
      <c r="I16" s="20">
        <v>22022</v>
      </c>
      <c r="J16" s="57">
        <f>(I16/I$17)</f>
        <v>0.11498177793093366</v>
      </c>
      <c r="K16" s="1"/>
      <c r="L16" s="1"/>
      <c r="M16" s="1"/>
      <c r="N16" s="1"/>
      <c r="O16" s="1"/>
      <c r="P16" s="4"/>
      <c r="Q16" s="1"/>
      <c r="AA16" s="240"/>
    </row>
    <row r="17" spans="2:27">
      <c r="B17" s="250" t="s">
        <v>121</v>
      </c>
      <c r="C17" s="22">
        <v>183610</v>
      </c>
      <c r="D17" s="59">
        <v>1</v>
      </c>
      <c r="E17" s="22">
        <v>184100</v>
      </c>
      <c r="F17" s="59">
        <v>1</v>
      </c>
      <c r="G17" s="22">
        <v>191857</v>
      </c>
      <c r="H17" s="59">
        <v>1</v>
      </c>
      <c r="I17" s="22">
        <f>SUM(I13:I16)</f>
        <v>191526</v>
      </c>
      <c r="J17" s="59">
        <f>(I17/I$17)</f>
        <v>1</v>
      </c>
      <c r="K17" s="1"/>
      <c r="L17" s="1"/>
      <c r="M17" s="1"/>
      <c r="N17" s="1"/>
      <c r="O17" s="1"/>
      <c r="P17" s="1"/>
      <c r="Q17" s="1"/>
      <c r="AA17" s="240"/>
    </row>
    <row r="18" spans="2:27">
      <c r="B18" s="411" t="s">
        <v>552</v>
      </c>
      <c r="C18" s="411"/>
      <c r="D18" s="411"/>
      <c r="E18" s="505"/>
      <c r="F18" s="4"/>
      <c r="G18" s="4"/>
      <c r="H18" s="4"/>
      <c r="I18" s="1"/>
      <c r="J18" s="29"/>
      <c r="K18" s="1"/>
      <c r="L18" s="1"/>
      <c r="M18" s="1"/>
      <c r="N18" s="1"/>
      <c r="O18" s="1"/>
      <c r="P18" s="1"/>
      <c r="Q18" s="1"/>
      <c r="AA18" s="240"/>
    </row>
    <row r="19" spans="2:27">
      <c r="B19" s="29"/>
      <c r="C19" s="30"/>
      <c r="D19" s="1"/>
      <c r="E19" s="1"/>
      <c r="F19" s="1"/>
      <c r="G19" s="1"/>
      <c r="H19" s="1"/>
      <c r="I19" s="1"/>
      <c r="J19" s="29"/>
      <c r="K19" s="1"/>
      <c r="L19" s="1"/>
      <c r="M19" s="1"/>
      <c r="N19" s="1"/>
      <c r="O19" s="1"/>
      <c r="P19" s="1"/>
      <c r="Q19" s="1"/>
      <c r="R19" s="1"/>
      <c r="S19" s="1"/>
      <c r="T19" s="1"/>
      <c r="AA19" s="240"/>
    </row>
    <row r="20" spans="2:27" ht="16.899999999999999">
      <c r="B20" s="428" t="s">
        <v>137</v>
      </c>
      <c r="C20" s="429"/>
      <c r="D20" s="429"/>
      <c r="E20" s="429"/>
      <c r="F20" s="429"/>
      <c r="G20" s="429"/>
      <c r="H20" s="4"/>
      <c r="J20" s="2"/>
      <c r="K20" s="1"/>
      <c r="L20" s="1"/>
      <c r="M20" s="1"/>
      <c r="N20" s="1"/>
      <c r="O20" s="1"/>
      <c r="P20" s="1"/>
      <c r="Q20" s="1"/>
      <c r="S20" s="4"/>
      <c r="T20" s="4"/>
      <c r="AA20" s="240"/>
    </row>
    <row r="21" spans="2:27">
      <c r="B21" s="23" t="s">
        <v>129</v>
      </c>
      <c r="C21" s="17" t="s">
        <v>53</v>
      </c>
      <c r="D21" s="17" t="s">
        <v>52</v>
      </c>
      <c r="E21" s="17" t="s">
        <v>55</v>
      </c>
      <c r="F21" s="17" t="s">
        <v>54</v>
      </c>
      <c r="G21" s="17" t="s">
        <v>121</v>
      </c>
      <c r="H21" s="1"/>
      <c r="I21" s="226"/>
      <c r="J21" s="157"/>
      <c r="K21" s="1"/>
      <c r="L21" s="1"/>
      <c r="M21" s="1"/>
      <c r="N21" s="1"/>
      <c r="O21" s="1"/>
      <c r="P21" s="1"/>
      <c r="Q21" s="1"/>
      <c r="S21" s="1"/>
      <c r="T21" s="1"/>
      <c r="AA21" s="240"/>
    </row>
    <row r="22" spans="2:27">
      <c r="B22" s="24" t="s">
        <v>130</v>
      </c>
      <c r="C22" s="56">
        <v>42</v>
      </c>
      <c r="D22" s="56">
        <v>940</v>
      </c>
      <c r="E22" s="56">
        <v>11020</v>
      </c>
      <c r="F22" s="56">
        <v>272</v>
      </c>
      <c r="G22" s="56">
        <f>SUM(C22:F22)</f>
        <v>12274</v>
      </c>
      <c r="H22" s="1"/>
      <c r="I22" s="226"/>
      <c r="J22" s="157"/>
      <c r="K22" s="1"/>
      <c r="L22" s="1"/>
      <c r="M22" s="1"/>
      <c r="N22" s="1"/>
      <c r="O22" s="1"/>
      <c r="P22" s="1"/>
      <c r="Q22" s="1"/>
      <c r="S22" s="1"/>
      <c r="T22" s="1"/>
      <c r="AA22" s="240"/>
    </row>
    <row r="23" spans="2:27">
      <c r="B23" s="24" t="s">
        <v>131</v>
      </c>
      <c r="C23" s="56">
        <v>41</v>
      </c>
      <c r="D23" s="56">
        <v>2499</v>
      </c>
      <c r="E23" s="56">
        <v>9941</v>
      </c>
      <c r="F23" s="56">
        <v>317</v>
      </c>
      <c r="G23" s="56">
        <f t="shared" ref="G23:G29" si="0">SUM(C23:F23)</f>
        <v>12798</v>
      </c>
      <c r="H23" s="1"/>
      <c r="I23" s="226"/>
      <c r="J23" s="157"/>
      <c r="K23" s="1"/>
      <c r="L23" s="1"/>
      <c r="M23" s="1"/>
      <c r="N23" s="1"/>
      <c r="O23" s="1"/>
      <c r="P23" s="1"/>
      <c r="Q23" s="1"/>
      <c r="S23" s="1"/>
      <c r="T23" s="1"/>
      <c r="AA23" s="240"/>
    </row>
    <row r="24" spans="2:27">
      <c r="B24" s="24" t="s">
        <v>132</v>
      </c>
      <c r="C24" s="56">
        <v>82</v>
      </c>
      <c r="D24" s="56">
        <v>11792</v>
      </c>
      <c r="E24" s="56">
        <v>22820</v>
      </c>
      <c r="F24" s="56">
        <v>1389</v>
      </c>
      <c r="G24" s="56">
        <f t="shared" si="0"/>
        <v>36083</v>
      </c>
      <c r="H24" s="1"/>
      <c r="I24" s="226"/>
      <c r="J24" s="157"/>
      <c r="K24" s="157"/>
      <c r="L24" s="1"/>
      <c r="M24" s="1"/>
      <c r="N24" s="1"/>
      <c r="O24" s="1"/>
      <c r="P24" s="1"/>
      <c r="Q24" s="1"/>
      <c r="R24" s="1"/>
      <c r="S24" s="1"/>
      <c r="T24" s="1"/>
      <c r="U24" s="1"/>
      <c r="AA24" s="240"/>
    </row>
    <row r="25" spans="2:27">
      <c r="B25" s="24" t="s">
        <v>133</v>
      </c>
      <c r="C25" s="56">
        <v>106</v>
      </c>
      <c r="D25" s="56">
        <v>13154</v>
      </c>
      <c r="E25" s="56">
        <v>9361</v>
      </c>
      <c r="F25" s="56">
        <v>2579</v>
      </c>
      <c r="G25" s="56">
        <f t="shared" si="0"/>
        <v>25200</v>
      </c>
      <c r="H25" s="1"/>
      <c r="I25" s="226"/>
      <c r="J25" s="157"/>
      <c r="K25" s="157"/>
      <c r="L25" s="1"/>
      <c r="M25" s="1"/>
      <c r="N25" s="1"/>
      <c r="O25" s="1"/>
      <c r="P25" s="1"/>
      <c r="Q25" s="1"/>
      <c r="S25" s="1"/>
      <c r="T25" s="1"/>
      <c r="AA25" s="240"/>
    </row>
    <row r="26" spans="2:27">
      <c r="B26" s="24" t="s">
        <v>134</v>
      </c>
      <c r="C26" s="56">
        <v>183</v>
      </c>
      <c r="D26" s="56">
        <v>10896</v>
      </c>
      <c r="E26" s="56">
        <v>4424</v>
      </c>
      <c r="F26" s="56">
        <v>2169</v>
      </c>
      <c r="G26" s="56">
        <f t="shared" si="0"/>
        <v>17672</v>
      </c>
      <c r="H26" s="1"/>
      <c r="I26" s="226"/>
      <c r="J26" s="157"/>
      <c r="K26" s="157"/>
      <c r="L26" s="1"/>
      <c r="O26" s="28"/>
      <c r="P26" s="1"/>
      <c r="Q26" s="1"/>
      <c r="R26" s="1"/>
      <c r="S26" s="1"/>
      <c r="T26" s="1"/>
      <c r="AA26" s="240"/>
    </row>
    <row r="27" spans="2:27">
      <c r="B27" s="24" t="s">
        <v>135</v>
      </c>
      <c r="C27" s="56">
        <v>437</v>
      </c>
      <c r="D27" s="56">
        <v>15494</v>
      </c>
      <c r="E27" s="56">
        <v>5084</v>
      </c>
      <c r="F27" s="56">
        <v>3073</v>
      </c>
      <c r="G27" s="56">
        <f t="shared" si="0"/>
        <v>24088</v>
      </c>
      <c r="H27" s="1"/>
      <c r="I27" s="226"/>
      <c r="J27" s="157"/>
      <c r="K27" s="226"/>
      <c r="L27" s="226"/>
      <c r="AA27" s="240"/>
    </row>
    <row r="28" spans="2:27">
      <c r="B28" s="24" t="s">
        <v>136</v>
      </c>
      <c r="C28" s="56">
        <v>351</v>
      </c>
      <c r="D28" s="56">
        <v>13340</v>
      </c>
      <c r="E28" s="56">
        <v>3750</v>
      </c>
      <c r="F28" s="56">
        <v>3661</v>
      </c>
      <c r="G28" s="56">
        <f t="shared" si="0"/>
        <v>21102</v>
      </c>
      <c r="H28" s="1"/>
      <c r="I28" s="226"/>
      <c r="J28" s="157"/>
      <c r="K28" s="226"/>
      <c r="L28" s="226"/>
      <c r="AA28" s="240"/>
    </row>
    <row r="29" spans="2:27">
      <c r="B29" s="24" t="s">
        <v>562</v>
      </c>
      <c r="C29" s="56">
        <v>634</v>
      </c>
      <c r="D29" s="56">
        <v>25052</v>
      </c>
      <c r="E29" s="56">
        <v>8061</v>
      </c>
      <c r="F29" s="56">
        <v>8562</v>
      </c>
      <c r="G29" s="56">
        <f t="shared" si="0"/>
        <v>42309</v>
      </c>
      <c r="H29" s="55"/>
      <c r="I29" s="226"/>
      <c r="J29" s="157"/>
      <c r="K29" s="226"/>
      <c r="L29" s="226"/>
    </row>
    <row r="30" spans="2:27">
      <c r="B30" s="25" t="s">
        <v>121</v>
      </c>
      <c r="C30" s="58">
        <f>SUM(C22:C29)</f>
        <v>1876</v>
      </c>
      <c r="D30" s="58">
        <f>SUM(D22:D29)</f>
        <v>93167</v>
      </c>
      <c r="E30" s="58">
        <f>SUM(E22:E29)</f>
        <v>74461</v>
      </c>
      <c r="F30" s="58">
        <f>SUM(F22:F29)</f>
        <v>22022</v>
      </c>
      <c r="G30" s="58">
        <f>SUM(G22:G29)</f>
        <v>191526</v>
      </c>
      <c r="H30" s="198"/>
      <c r="I30" s="226"/>
      <c r="J30" s="157"/>
      <c r="K30" s="226"/>
      <c r="L30" s="226"/>
    </row>
    <row r="31" spans="2:27">
      <c r="B31" s="296" t="s">
        <v>552</v>
      </c>
      <c r="C31" s="208"/>
      <c r="D31" s="208"/>
      <c r="E31" s="1"/>
      <c r="F31" s="1"/>
      <c r="G31" s="3"/>
      <c r="H31" s="1"/>
      <c r="J31" s="36"/>
    </row>
    <row r="32" spans="2:27">
      <c r="C32" s="12"/>
      <c r="D32" s="12"/>
    </row>
    <row r="33" spans="4:8">
      <c r="D33" s="226"/>
      <c r="E33" s="226"/>
      <c r="F33" s="149"/>
      <c r="G33" s="226"/>
    </row>
    <row r="34" spans="4:8">
      <c r="D34" s="226"/>
      <c r="E34" s="226"/>
      <c r="F34" s="226"/>
      <c r="G34" s="226"/>
      <c r="H34" s="160"/>
    </row>
    <row r="35" spans="4:8">
      <c r="E35" s="226"/>
      <c r="F35" s="226"/>
      <c r="G35" s="226"/>
      <c r="H35" s="160"/>
    </row>
    <row r="36" spans="4:8">
      <c r="E36" s="160"/>
      <c r="F36" s="160"/>
      <c r="G36" s="160"/>
      <c r="H36" s="160"/>
    </row>
    <row r="37" spans="4:8">
      <c r="E37" s="160"/>
      <c r="F37" s="160"/>
      <c r="G37" s="160"/>
      <c r="H37" s="160"/>
    </row>
    <row r="38" spans="4:8">
      <c r="E38" s="160"/>
      <c r="F38" s="160"/>
      <c r="G38" s="160"/>
      <c r="H38" s="160"/>
    </row>
    <row r="39" spans="4:8">
      <c r="E39" s="160"/>
      <c r="F39" s="160"/>
      <c r="G39" s="160"/>
      <c r="H39" s="160"/>
    </row>
    <row r="40" spans="4:8">
      <c r="E40" s="160"/>
      <c r="F40" s="160"/>
      <c r="G40" s="160"/>
      <c r="H40" s="160"/>
    </row>
    <row r="41" spans="4:8">
      <c r="E41" s="160"/>
      <c r="F41" s="160"/>
      <c r="G41" s="160"/>
      <c r="H41" s="160"/>
    </row>
  </sheetData>
  <mergeCells count="5">
    <mergeCell ref="B10:J10"/>
    <mergeCell ref="B20:G20"/>
    <mergeCell ref="E11:F11"/>
    <mergeCell ref="G11:H11"/>
    <mergeCell ref="I11:J11"/>
  </mergeCells>
  <hyperlinks>
    <hyperlink ref="B1" location="'Table of Contents'!A1" display="Table of Contents" xr:uid="{B23B38AA-5256-46DA-8961-E71727AACB3E}"/>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174FC-9F15-476C-8DFC-E285CC2368E8}">
  <dimension ref="A1:AF88"/>
  <sheetViews>
    <sheetView workbookViewId="0">
      <selection activeCell="B1" sqref="B1"/>
    </sheetView>
  </sheetViews>
  <sheetFormatPr defaultRowHeight="14.25"/>
  <cols>
    <col min="1" max="1" width="9.1328125" style="27"/>
    <col min="2" max="2" width="17.265625" customWidth="1"/>
    <col min="3" max="3" width="12.59765625" customWidth="1"/>
    <col min="4" max="4" width="13.1328125" customWidth="1"/>
    <col min="8" max="8" width="9.1328125" style="157"/>
    <col min="9" max="9" width="21" style="114" customWidth="1"/>
    <col min="10" max="23" width="9.1328125" style="114" customWidth="1"/>
    <col min="24" max="24" width="9.06640625" style="114" customWidth="1"/>
    <col min="25" max="26" width="9.06640625" customWidth="1"/>
    <col min="27" max="27" width="25" customWidth="1"/>
  </cols>
  <sheetData>
    <row r="1" spans="2:31">
      <c r="B1" s="13" t="s">
        <v>122</v>
      </c>
      <c r="C1" s="27"/>
      <c r="D1" s="27"/>
      <c r="E1" s="27"/>
      <c r="F1" s="27"/>
      <c r="G1" s="27"/>
      <c r="I1" s="196"/>
      <c r="J1" s="196"/>
      <c r="K1" s="196"/>
      <c r="L1" s="196"/>
      <c r="M1" s="196"/>
      <c r="N1" s="196"/>
      <c r="O1" s="196"/>
      <c r="P1" s="196"/>
      <c r="Q1" s="196"/>
      <c r="R1" s="196"/>
      <c r="S1" s="196"/>
      <c r="T1" s="196"/>
      <c r="U1" s="196"/>
      <c r="V1" s="196"/>
      <c r="W1" s="196"/>
      <c r="X1" s="196"/>
      <c r="AA1" s="191"/>
      <c r="AB1" s="191"/>
      <c r="AC1" s="191"/>
      <c r="AD1" s="191"/>
      <c r="AE1" s="191"/>
    </row>
    <row r="2" spans="2:31" ht="14.35" customHeight="1">
      <c r="B2" s="433" t="s">
        <v>138</v>
      </c>
      <c r="C2" s="433"/>
      <c r="D2" s="433"/>
      <c r="E2" s="27"/>
      <c r="F2" s="27"/>
      <c r="G2" s="27"/>
      <c r="I2" s="196"/>
      <c r="J2" s="196"/>
      <c r="K2" s="196"/>
      <c r="L2" s="196"/>
      <c r="M2" s="196"/>
      <c r="N2" s="196"/>
      <c r="O2" s="196"/>
      <c r="P2" s="196"/>
      <c r="Q2" s="196"/>
      <c r="R2" s="196"/>
      <c r="S2" s="196"/>
      <c r="T2" s="196"/>
      <c r="U2" s="196"/>
      <c r="V2" s="196"/>
      <c r="W2" s="196"/>
      <c r="X2" s="196"/>
      <c r="AA2" s="240"/>
      <c r="AB2" s="191"/>
      <c r="AC2" s="201"/>
      <c r="AD2" s="191"/>
      <c r="AE2" s="191"/>
    </row>
    <row r="3" spans="2:31" ht="14.35" customHeight="1">
      <c r="B3" s="23" t="s">
        <v>139</v>
      </c>
      <c r="C3" s="72" t="s">
        <v>140</v>
      </c>
      <c r="D3" s="72" t="s">
        <v>141</v>
      </c>
      <c r="E3" s="27"/>
      <c r="F3" s="27"/>
      <c r="G3" s="27"/>
      <c r="I3" s="196"/>
      <c r="J3" s="196"/>
      <c r="K3" s="196"/>
      <c r="L3" s="196"/>
      <c r="M3" s="196"/>
      <c r="N3" s="196"/>
      <c r="O3" s="196"/>
      <c r="P3" s="196"/>
      <c r="Q3" s="196"/>
      <c r="R3" s="196"/>
      <c r="S3" s="196"/>
      <c r="T3" s="196"/>
      <c r="U3" s="196"/>
      <c r="V3" s="196"/>
      <c r="W3" s="196"/>
      <c r="X3" s="196"/>
      <c r="AA3" s="240"/>
      <c r="AB3" s="196"/>
      <c r="AC3" s="201"/>
      <c r="AD3" s="191"/>
      <c r="AE3" s="191"/>
    </row>
    <row r="4" spans="2:31" ht="14.35" customHeight="1">
      <c r="B4" s="60" t="s">
        <v>481</v>
      </c>
      <c r="C4" s="61">
        <v>13928</v>
      </c>
      <c r="D4" s="61">
        <v>768997</v>
      </c>
      <c r="E4" s="37"/>
      <c r="F4" s="37"/>
      <c r="G4" s="37"/>
      <c r="I4" s="196"/>
      <c r="J4" s="196"/>
      <c r="K4" s="196"/>
      <c r="L4" s="196"/>
      <c r="M4" s="196"/>
      <c r="N4" s="196"/>
      <c r="O4" s="196"/>
      <c r="P4" s="196"/>
      <c r="Q4" s="196"/>
      <c r="R4" s="196"/>
      <c r="S4" s="196"/>
      <c r="T4" s="196"/>
      <c r="U4" s="196"/>
      <c r="V4" s="196"/>
      <c r="W4" s="196"/>
      <c r="X4" s="196"/>
      <c r="AA4" s="240"/>
      <c r="AB4" s="196"/>
      <c r="AC4" s="201"/>
      <c r="AD4" s="191"/>
      <c r="AE4" s="201"/>
    </row>
    <row r="5" spans="2:31" ht="14.35" customHeight="1">
      <c r="B5" s="60" t="s">
        <v>466</v>
      </c>
      <c r="C5" s="61">
        <v>45643</v>
      </c>
      <c r="D5" s="61">
        <v>461522</v>
      </c>
      <c r="E5" s="37"/>
      <c r="F5" s="37"/>
      <c r="G5" s="37"/>
      <c r="I5" s="196"/>
      <c r="J5" s="196"/>
      <c r="K5" s="196"/>
      <c r="L5" s="196"/>
      <c r="M5" s="196"/>
      <c r="N5" s="196"/>
      <c r="O5" s="196"/>
      <c r="P5" s="196"/>
      <c r="Q5" s="196"/>
      <c r="R5" s="196"/>
      <c r="S5" s="196"/>
      <c r="T5" s="196"/>
      <c r="U5" s="196"/>
      <c r="V5" s="196"/>
      <c r="W5" s="196"/>
      <c r="X5" s="196"/>
      <c r="AA5" s="240"/>
      <c r="AB5" s="196"/>
      <c r="AC5" s="201"/>
      <c r="AD5" s="191"/>
      <c r="AE5" s="191"/>
    </row>
    <row r="6" spans="2:31" ht="14.35" customHeight="1">
      <c r="B6" s="60" t="s">
        <v>62</v>
      </c>
      <c r="C6" s="61">
        <v>68508</v>
      </c>
      <c r="D6" s="61">
        <v>317671</v>
      </c>
      <c r="E6" s="37"/>
      <c r="F6" s="37"/>
      <c r="G6" s="37"/>
      <c r="I6" s="196"/>
      <c r="J6" s="196"/>
      <c r="K6" s="196"/>
      <c r="L6" s="196"/>
      <c r="M6" s="196"/>
      <c r="N6" s="196"/>
      <c r="O6" s="196"/>
      <c r="P6" s="196"/>
      <c r="Q6" s="196"/>
      <c r="R6" s="196"/>
      <c r="S6" s="196"/>
      <c r="T6" s="196"/>
      <c r="U6" s="196"/>
      <c r="V6" s="196"/>
      <c r="W6" s="196"/>
      <c r="X6" s="196"/>
      <c r="AA6" s="240"/>
      <c r="AB6" s="196"/>
      <c r="AC6" s="201"/>
      <c r="AD6" s="191"/>
      <c r="AE6" s="191"/>
    </row>
    <row r="7" spans="2:31" ht="14.35" customHeight="1">
      <c r="B7" s="60" t="s">
        <v>63</v>
      </c>
      <c r="C7" s="61">
        <v>60100</v>
      </c>
      <c r="D7" s="61">
        <v>98873</v>
      </c>
      <c r="E7" s="37"/>
      <c r="F7" s="37"/>
      <c r="G7" s="37"/>
      <c r="I7" s="196"/>
      <c r="J7" s="196"/>
      <c r="K7" s="196"/>
      <c r="L7" s="196"/>
      <c r="M7" s="196"/>
      <c r="N7" s="196"/>
      <c r="O7" s="196"/>
      <c r="P7" s="196"/>
      <c r="Q7" s="196"/>
      <c r="R7" s="196"/>
      <c r="S7" s="196"/>
      <c r="T7" s="196"/>
      <c r="U7" s="196"/>
      <c r="V7" s="196"/>
      <c r="W7" s="196"/>
      <c r="X7" s="196"/>
      <c r="AA7" s="240"/>
      <c r="AB7" s="196"/>
      <c r="AC7" s="201"/>
      <c r="AD7" s="191"/>
      <c r="AE7" s="191"/>
    </row>
    <row r="8" spans="2:31" ht="14.35" customHeight="1">
      <c r="B8" s="60" t="s">
        <v>142</v>
      </c>
      <c r="C8" s="61">
        <v>3347</v>
      </c>
      <c r="D8" s="61">
        <v>16707</v>
      </c>
      <c r="E8" s="37"/>
      <c r="F8" s="37"/>
      <c r="G8" s="37"/>
      <c r="I8" s="196"/>
      <c r="J8" s="196"/>
      <c r="K8" s="196"/>
      <c r="L8" s="196"/>
      <c r="M8" s="196"/>
      <c r="N8" s="196"/>
      <c r="O8" s="196"/>
      <c r="P8" s="196"/>
      <c r="Q8" s="196"/>
      <c r="R8" s="196"/>
      <c r="S8" s="196"/>
      <c r="T8" s="196"/>
      <c r="U8" s="196"/>
      <c r="V8" s="196"/>
      <c r="W8" s="196"/>
      <c r="X8" s="196"/>
      <c r="AA8" s="240"/>
      <c r="AB8" s="196"/>
      <c r="AC8" s="201"/>
      <c r="AD8" s="191"/>
      <c r="AE8" s="201"/>
    </row>
    <row r="9" spans="2:31" ht="14.35" customHeight="1">
      <c r="B9" s="62" t="s">
        <v>121</v>
      </c>
      <c r="C9" s="64">
        <f>SUM(C4:C8)</f>
        <v>191526</v>
      </c>
      <c r="D9" s="64">
        <f>SUM(D4:D8)</f>
        <v>1663770</v>
      </c>
      <c r="E9" s="37"/>
      <c r="F9" s="37"/>
      <c r="G9" s="37"/>
      <c r="I9" s="196"/>
      <c r="J9" s="196"/>
      <c r="K9" s="196"/>
      <c r="L9" s="196"/>
      <c r="M9" s="196"/>
      <c r="N9" s="196"/>
      <c r="O9" s="196"/>
      <c r="P9" s="196"/>
      <c r="Q9" s="196"/>
      <c r="R9" s="196"/>
      <c r="S9" s="196"/>
      <c r="T9" s="196"/>
      <c r="U9" s="196"/>
      <c r="V9" s="196"/>
      <c r="W9" s="196"/>
      <c r="X9" s="196"/>
      <c r="AA9" s="240"/>
      <c r="AB9" s="196"/>
      <c r="AC9" s="201"/>
      <c r="AD9" s="191"/>
      <c r="AE9" s="191"/>
    </row>
    <row r="10" spans="2:31" ht="14.35" customHeight="1">
      <c r="B10" s="296" t="s">
        <v>552</v>
      </c>
      <c r="C10" s="37"/>
      <c r="D10" s="37"/>
      <c r="E10" s="37"/>
      <c r="F10" s="37"/>
      <c r="G10" s="37"/>
      <c r="I10" s="196"/>
      <c r="J10" s="196"/>
      <c r="K10" s="196"/>
      <c r="L10" s="196"/>
      <c r="M10" s="196"/>
      <c r="N10" s="196"/>
      <c r="O10" s="196"/>
      <c r="P10" s="196"/>
      <c r="Q10" s="196"/>
      <c r="R10" s="196"/>
      <c r="S10" s="196"/>
      <c r="T10" s="196"/>
      <c r="U10" s="196"/>
      <c r="V10" s="196"/>
      <c r="W10" s="196"/>
      <c r="X10" s="196"/>
      <c r="AA10" s="240"/>
      <c r="AB10" s="196"/>
      <c r="AC10" s="201"/>
      <c r="AD10" s="191"/>
      <c r="AE10" s="191"/>
    </row>
    <row r="11" spans="2:31" ht="14.35" customHeight="1">
      <c r="B11" s="415" t="s">
        <v>479</v>
      </c>
      <c r="C11" s="415"/>
      <c r="D11" s="415"/>
      <c r="E11" s="415"/>
      <c r="F11" s="37"/>
      <c r="G11" s="37"/>
      <c r="I11" s="196"/>
      <c r="J11" s="196"/>
      <c r="K11" s="196"/>
      <c r="L11" s="196"/>
      <c r="M11" s="196"/>
      <c r="N11" s="196"/>
      <c r="O11" s="196"/>
      <c r="P11" s="196"/>
      <c r="Q11" s="196"/>
      <c r="R11" s="196"/>
      <c r="S11" s="196"/>
      <c r="T11" s="196"/>
      <c r="U11" s="196"/>
      <c r="V11" s="196"/>
      <c r="W11" s="196"/>
      <c r="X11" s="196"/>
      <c r="AA11" s="240"/>
      <c r="AB11" s="196"/>
      <c r="AC11" s="201"/>
      <c r="AD11" s="6"/>
      <c r="AE11" s="6"/>
    </row>
    <row r="12" spans="2:31" ht="14.35" customHeight="1">
      <c r="B12" s="415"/>
      <c r="C12" s="415"/>
      <c r="D12" s="415"/>
      <c r="E12" s="415"/>
      <c r="F12" s="37"/>
      <c r="G12" s="37"/>
      <c r="I12" s="196"/>
      <c r="J12" s="196"/>
      <c r="K12" s="196"/>
      <c r="L12" s="196"/>
      <c r="M12" s="196"/>
      <c r="N12" s="196"/>
      <c r="O12" s="196"/>
      <c r="P12" s="196"/>
      <c r="Q12" s="196"/>
      <c r="R12" s="196"/>
      <c r="S12" s="196"/>
      <c r="T12" s="196"/>
      <c r="U12" s="196"/>
      <c r="V12" s="196"/>
      <c r="W12" s="196"/>
      <c r="X12" s="196"/>
      <c r="AA12" s="240"/>
      <c r="AB12" s="196"/>
      <c r="AC12" s="196"/>
      <c r="AD12" s="196"/>
      <c r="AE12" s="6"/>
    </row>
    <row r="13" spans="2:31" ht="14.35" customHeight="1">
      <c r="B13" s="415"/>
      <c r="C13" s="415"/>
      <c r="D13" s="415"/>
      <c r="E13" s="415"/>
      <c r="F13" s="37"/>
      <c r="G13" s="37"/>
      <c r="I13" s="196"/>
      <c r="J13" s="196"/>
      <c r="K13" s="196"/>
      <c r="L13" s="196"/>
      <c r="M13" s="196"/>
      <c r="N13" s="196"/>
      <c r="O13" s="196"/>
      <c r="P13" s="196"/>
      <c r="Q13" s="196"/>
      <c r="R13" s="196"/>
      <c r="S13" s="196"/>
      <c r="T13" s="196"/>
      <c r="U13" s="196"/>
      <c r="V13" s="196"/>
      <c r="W13" s="196"/>
      <c r="X13" s="196"/>
      <c r="AA13" s="240"/>
    </row>
    <row r="14" spans="2:31" ht="14.35" customHeight="1">
      <c r="B14" s="415"/>
      <c r="C14" s="415"/>
      <c r="D14" s="415"/>
      <c r="E14" s="415"/>
      <c r="F14" s="37"/>
      <c r="G14" s="37"/>
      <c r="I14" s="196"/>
      <c r="J14" s="196"/>
      <c r="K14" s="196"/>
      <c r="L14" s="196"/>
      <c r="M14" s="196"/>
      <c r="N14" s="196"/>
      <c r="O14" s="196"/>
      <c r="P14" s="196"/>
      <c r="Q14" s="196"/>
      <c r="R14" s="196"/>
      <c r="S14" s="196"/>
      <c r="T14" s="196"/>
      <c r="U14" s="196"/>
      <c r="V14" s="196"/>
      <c r="W14" s="196"/>
      <c r="X14" s="196"/>
      <c r="AA14" s="240"/>
      <c r="AC14" s="201"/>
    </row>
    <row r="15" spans="2:31" s="240" customFormat="1" ht="14.35" customHeight="1">
      <c r="B15" s="236"/>
      <c r="C15" s="236"/>
      <c r="D15" s="236"/>
      <c r="E15" s="236"/>
      <c r="F15" s="37"/>
      <c r="G15" s="37"/>
      <c r="H15" s="157"/>
      <c r="AC15" s="201"/>
    </row>
    <row r="16" spans="2:31" ht="14.35" customHeight="1">
      <c r="B16" s="432" t="s">
        <v>143</v>
      </c>
      <c r="C16" s="432"/>
      <c r="D16" s="432"/>
      <c r="E16" s="432"/>
      <c r="F16" s="37"/>
      <c r="G16" s="37"/>
      <c r="I16" s="226"/>
      <c r="J16" s="196"/>
      <c r="K16" s="196"/>
      <c r="L16" s="196"/>
      <c r="M16" s="196"/>
      <c r="N16" s="196"/>
      <c r="O16" s="196"/>
      <c r="P16" s="196"/>
      <c r="Q16" s="196"/>
      <c r="R16" s="196"/>
      <c r="S16" s="196"/>
      <c r="T16" s="196"/>
      <c r="U16" s="196"/>
      <c r="V16" s="196"/>
      <c r="W16" s="196"/>
      <c r="X16" s="196"/>
      <c r="AA16" s="240"/>
    </row>
    <row r="17" spans="2:32" ht="14.35" customHeight="1">
      <c r="B17" s="65" t="s">
        <v>139</v>
      </c>
      <c r="C17" s="71" t="s">
        <v>140</v>
      </c>
      <c r="D17" s="71" t="s">
        <v>144</v>
      </c>
      <c r="E17" s="71" t="s">
        <v>145</v>
      </c>
      <c r="F17" s="37"/>
      <c r="G17" s="37"/>
      <c r="I17" s="230"/>
      <c r="J17" s="230"/>
      <c r="K17" s="196"/>
      <c r="L17" s="196"/>
      <c r="M17" s="196"/>
      <c r="N17" s="196"/>
      <c r="O17" s="196"/>
      <c r="P17" s="196"/>
      <c r="Q17" s="196"/>
      <c r="R17" s="196"/>
      <c r="S17" s="196"/>
      <c r="T17" s="196"/>
      <c r="U17" s="196"/>
      <c r="V17" s="196"/>
      <c r="W17" s="196"/>
      <c r="X17" s="196"/>
      <c r="AA17" s="240"/>
    </row>
    <row r="18" spans="2:32" ht="14.35" customHeight="1">
      <c r="B18" s="66" t="s">
        <v>146</v>
      </c>
      <c r="C18" s="67">
        <v>512</v>
      </c>
      <c r="D18" s="67">
        <v>1100</v>
      </c>
      <c r="E18" s="67">
        <v>35918</v>
      </c>
      <c r="F18" s="37"/>
      <c r="G18" s="37"/>
      <c r="I18" s="230"/>
      <c r="J18" s="230"/>
      <c r="K18" s="196"/>
      <c r="L18" s="196"/>
      <c r="M18" s="196"/>
      <c r="N18" s="196"/>
      <c r="O18" s="196"/>
      <c r="P18" s="196"/>
      <c r="Q18" s="196"/>
      <c r="R18" s="196"/>
      <c r="S18" s="196"/>
      <c r="T18" s="196"/>
      <c r="U18" s="196"/>
      <c r="V18" s="196"/>
      <c r="W18" s="196"/>
      <c r="X18" s="196"/>
      <c r="AA18" s="240"/>
    </row>
    <row r="19" spans="2:32" ht="14.35" customHeight="1">
      <c r="B19" s="66" t="s">
        <v>147</v>
      </c>
      <c r="C19" s="67">
        <v>3108</v>
      </c>
      <c r="D19" s="67">
        <v>15285</v>
      </c>
      <c r="E19" s="67">
        <v>204593</v>
      </c>
      <c r="F19" s="37"/>
      <c r="G19" s="37"/>
      <c r="I19" s="230"/>
      <c r="J19" s="230"/>
      <c r="K19" s="196"/>
      <c r="L19" s="196"/>
      <c r="M19" s="196"/>
      <c r="N19" s="196"/>
      <c r="O19" s="196"/>
      <c r="P19" s="196"/>
      <c r="Q19" s="196"/>
      <c r="R19" s="196"/>
      <c r="S19" s="196"/>
      <c r="T19" s="196"/>
      <c r="U19" s="196"/>
      <c r="V19" s="196"/>
      <c r="W19" s="196"/>
      <c r="X19" s="196"/>
      <c r="AA19" s="240"/>
    </row>
    <row r="20" spans="2:32" ht="14.35" customHeight="1">
      <c r="B20" s="66" t="s">
        <v>148</v>
      </c>
      <c r="C20" s="67">
        <v>5137</v>
      </c>
      <c r="D20" s="67">
        <v>27285</v>
      </c>
      <c r="E20" s="67">
        <v>281263</v>
      </c>
      <c r="F20" s="37"/>
      <c r="G20" s="37"/>
      <c r="I20" s="230"/>
      <c r="J20" s="230"/>
      <c r="K20" s="196"/>
      <c r="L20" s="196"/>
      <c r="M20" s="196"/>
      <c r="N20" s="196"/>
      <c r="O20" s="196"/>
      <c r="P20" s="196"/>
      <c r="Q20" s="196"/>
      <c r="R20" s="196"/>
      <c r="S20" s="196"/>
      <c r="T20" s="196"/>
      <c r="U20" s="196"/>
      <c r="V20" s="196"/>
      <c r="W20" s="196"/>
      <c r="X20" s="196"/>
      <c r="AA20" s="240"/>
    </row>
    <row r="21" spans="2:32" ht="14.35" customHeight="1">
      <c r="B21" s="66" t="s">
        <v>149</v>
      </c>
      <c r="C21" s="67">
        <v>5171</v>
      </c>
      <c r="D21" s="67">
        <v>22770</v>
      </c>
      <c r="E21" s="67">
        <v>216734</v>
      </c>
      <c r="F21" s="37"/>
      <c r="G21" s="37"/>
      <c r="I21" s="230"/>
      <c r="J21" s="230"/>
      <c r="K21" s="196"/>
      <c r="L21" s="196"/>
      <c r="M21" s="196"/>
      <c r="N21" s="196"/>
      <c r="O21" s="196"/>
      <c r="P21" s="196"/>
      <c r="Q21" s="196"/>
      <c r="R21" s="196"/>
      <c r="S21" s="196"/>
      <c r="T21" s="196"/>
      <c r="U21" s="196"/>
      <c r="V21" s="196"/>
      <c r="W21" s="196"/>
      <c r="X21" s="196"/>
      <c r="AA21" s="240"/>
    </row>
    <row r="22" spans="2:32" ht="14.35" customHeight="1">
      <c r="B22" s="68" t="s">
        <v>121</v>
      </c>
      <c r="C22" s="64">
        <f>SUM(C18:C21)</f>
        <v>13928</v>
      </c>
      <c r="D22" s="64">
        <f>SUM(D18:D21)</f>
        <v>66440</v>
      </c>
      <c r="E22" s="64">
        <f>SUM(E18:E21)</f>
        <v>738508</v>
      </c>
      <c r="F22" s="37"/>
      <c r="G22" s="37"/>
      <c r="I22" s="196"/>
      <c r="J22" s="196"/>
      <c r="K22" s="196"/>
      <c r="L22" s="196"/>
      <c r="M22" s="196"/>
      <c r="N22" s="196"/>
      <c r="O22" s="196"/>
      <c r="P22" s="196"/>
      <c r="Q22" s="196"/>
      <c r="R22" s="196"/>
      <c r="S22" s="196"/>
      <c r="T22" s="196"/>
      <c r="U22" s="196"/>
      <c r="V22" s="196"/>
      <c r="W22" s="196"/>
      <c r="X22" s="196"/>
      <c r="AA22" s="240"/>
      <c r="AB22" s="196"/>
      <c r="AC22" s="196"/>
      <c r="AD22" s="196"/>
      <c r="AE22" s="196"/>
      <c r="AF22" s="196"/>
    </row>
    <row r="23" spans="2:32" ht="14.35" customHeight="1">
      <c r="B23" s="12" t="s">
        <v>515</v>
      </c>
      <c r="C23" s="37"/>
      <c r="D23" s="37"/>
      <c r="E23" s="37"/>
      <c r="F23" s="37"/>
      <c r="G23" s="37"/>
      <c r="I23" s="196"/>
      <c r="J23" s="196"/>
      <c r="K23" s="196"/>
      <c r="L23" s="196"/>
      <c r="M23" s="196"/>
      <c r="N23" s="196"/>
      <c r="O23" s="196"/>
      <c r="P23" s="196"/>
      <c r="Q23" s="196"/>
      <c r="R23" s="196"/>
      <c r="S23" s="196"/>
      <c r="T23" s="196"/>
      <c r="U23" s="196"/>
      <c r="V23" s="196"/>
      <c r="W23" s="196"/>
      <c r="X23" s="196"/>
      <c r="Y23" s="29"/>
      <c r="Z23" s="29"/>
      <c r="AA23" s="240"/>
      <c r="AB23" s="196"/>
      <c r="AC23" s="196"/>
      <c r="AD23" s="196"/>
      <c r="AE23" s="201"/>
      <c r="AF23" s="196"/>
    </row>
    <row r="24" spans="2:32" s="287" customFormat="1" ht="14.35" customHeight="1">
      <c r="B24" s="296" t="s">
        <v>552</v>
      </c>
      <c r="C24" s="37"/>
      <c r="D24" s="37"/>
      <c r="E24" s="37"/>
      <c r="F24" s="37"/>
      <c r="G24" s="37"/>
      <c r="H24" s="157"/>
      <c r="AE24" s="201"/>
    </row>
    <row r="25" spans="2:32" s="240" customFormat="1" ht="14.35" customHeight="1">
      <c r="B25" s="12"/>
      <c r="C25" s="37"/>
      <c r="D25" s="37"/>
      <c r="E25" s="37"/>
      <c r="F25" s="37"/>
      <c r="G25" s="37"/>
      <c r="H25" s="157"/>
    </row>
    <row r="26" spans="2:32" ht="14.35" customHeight="1">
      <c r="B26" s="434" t="s">
        <v>473</v>
      </c>
      <c r="C26" s="434"/>
      <c r="D26" s="434"/>
      <c r="E26" s="434"/>
      <c r="F26" s="434"/>
      <c r="G26" s="157"/>
      <c r="H26" s="163"/>
      <c r="I26" s="196"/>
      <c r="J26" s="196"/>
      <c r="K26" s="196"/>
      <c r="L26" s="196"/>
      <c r="M26" s="196"/>
      <c r="N26" s="196"/>
      <c r="O26" s="196"/>
      <c r="P26" s="196"/>
      <c r="Q26" s="196"/>
      <c r="R26" s="196"/>
      <c r="S26" s="196"/>
      <c r="T26" s="196"/>
      <c r="U26" s="196"/>
      <c r="V26" s="196"/>
      <c r="W26" s="196"/>
      <c r="X26" s="196"/>
      <c r="Z26" s="196"/>
      <c r="AA26" s="240"/>
      <c r="AB26" s="196"/>
      <c r="AC26" s="196"/>
      <c r="AD26" s="196"/>
      <c r="AE26" s="196"/>
    </row>
    <row r="27" spans="2:32" ht="14.35" customHeight="1">
      <c r="B27" s="65" t="s">
        <v>129</v>
      </c>
      <c r="C27" s="71" t="s">
        <v>150</v>
      </c>
      <c r="D27" s="71" t="s">
        <v>62</v>
      </c>
      <c r="E27" s="71" t="s">
        <v>385</v>
      </c>
      <c r="F27" s="71" t="s">
        <v>121</v>
      </c>
      <c r="G27" s="157"/>
      <c r="H27" s="163"/>
      <c r="I27" s="196"/>
      <c r="J27" s="196"/>
      <c r="K27" s="196"/>
      <c r="L27" s="196"/>
      <c r="M27" s="196"/>
      <c r="N27" s="196"/>
      <c r="O27" s="196"/>
      <c r="P27" s="196"/>
      <c r="Q27" s="196"/>
      <c r="R27" s="196"/>
      <c r="S27" s="196"/>
      <c r="T27" s="196"/>
      <c r="U27" s="196"/>
      <c r="V27" s="196"/>
      <c r="W27" s="196"/>
      <c r="X27" s="196"/>
      <c r="Z27" s="196"/>
      <c r="AA27" s="240"/>
      <c r="AB27" s="196"/>
      <c r="AC27" s="196"/>
      <c r="AD27" s="196"/>
      <c r="AE27" s="196"/>
    </row>
    <row r="28" spans="2:32" ht="14.35" customHeight="1">
      <c r="B28" s="192" t="s">
        <v>514</v>
      </c>
      <c r="C28" s="69">
        <v>3572</v>
      </c>
      <c r="D28" s="69">
        <v>4502</v>
      </c>
      <c r="E28" s="69">
        <v>4200</v>
      </c>
      <c r="F28" s="70">
        <f>SUM(C28:E28)</f>
        <v>12274</v>
      </c>
      <c r="G28" s="157"/>
      <c r="H28" s="163"/>
      <c r="I28" s="196"/>
      <c r="J28" s="226"/>
      <c r="K28" s="226"/>
      <c r="L28" s="226"/>
      <c r="M28" s="196"/>
      <c r="N28" s="196"/>
      <c r="O28" s="196"/>
      <c r="P28" s="196"/>
      <c r="Q28" s="196"/>
      <c r="R28" s="196"/>
      <c r="S28" s="196"/>
      <c r="T28" s="196"/>
      <c r="U28" s="196"/>
      <c r="V28" s="196"/>
      <c r="W28" s="196"/>
      <c r="X28" s="196"/>
      <c r="Z28" s="196"/>
      <c r="AA28" s="240"/>
      <c r="AB28" s="196"/>
      <c r="AC28" s="196"/>
      <c r="AD28" s="196"/>
      <c r="AE28" s="196"/>
    </row>
    <row r="29" spans="2:32" ht="14.35" customHeight="1">
      <c r="B29" s="192" t="s">
        <v>56</v>
      </c>
      <c r="C29" s="69">
        <v>3952</v>
      </c>
      <c r="D29" s="69">
        <v>4625</v>
      </c>
      <c r="E29" s="69">
        <v>4221</v>
      </c>
      <c r="F29" s="70">
        <f t="shared" ref="F29:F35" si="0">SUM(C29:E29)</f>
        <v>12798</v>
      </c>
      <c r="G29" s="157"/>
      <c r="H29" s="163"/>
      <c r="I29" s="196"/>
      <c r="J29" s="226"/>
      <c r="K29" s="226"/>
      <c r="L29" s="226"/>
      <c r="M29" s="196"/>
      <c r="N29" s="196"/>
      <c r="O29" s="196"/>
      <c r="P29" s="196"/>
      <c r="Q29" s="196"/>
      <c r="R29" s="196"/>
      <c r="S29" s="196"/>
      <c r="T29" s="196"/>
      <c r="U29" s="196"/>
      <c r="V29" s="196"/>
      <c r="W29" s="196"/>
      <c r="X29" s="196"/>
      <c r="Z29" s="196"/>
      <c r="AA29" s="240"/>
      <c r="AB29" s="196"/>
      <c r="AC29" s="196"/>
      <c r="AD29" s="196"/>
      <c r="AE29" s="196"/>
    </row>
    <row r="30" spans="2:32" ht="14.35" customHeight="1">
      <c r="B30" s="192" t="s">
        <v>57</v>
      </c>
      <c r="C30" s="69">
        <v>10751</v>
      </c>
      <c r="D30" s="69">
        <v>13587</v>
      </c>
      <c r="E30" s="69">
        <v>11745</v>
      </c>
      <c r="F30" s="70">
        <f t="shared" si="0"/>
        <v>36083</v>
      </c>
      <c r="G30" s="157"/>
      <c r="H30"/>
      <c r="I30" s="196"/>
      <c r="J30" s="196"/>
      <c r="K30" s="226"/>
      <c r="L30" s="226"/>
      <c r="M30" s="196"/>
      <c r="N30" s="196"/>
      <c r="O30" s="196"/>
      <c r="P30" s="196"/>
      <c r="Q30" s="196"/>
      <c r="R30" s="196"/>
      <c r="S30" s="196"/>
      <c r="T30" s="196"/>
      <c r="U30" s="196"/>
      <c r="V30" s="196"/>
      <c r="W30" s="196"/>
      <c r="X30" s="196"/>
      <c r="Z30" s="196"/>
      <c r="AA30" s="240"/>
      <c r="AB30" s="196"/>
      <c r="AC30" s="196"/>
      <c r="AD30" s="196"/>
      <c r="AE30" s="196"/>
    </row>
    <row r="31" spans="2:32" ht="14.35" customHeight="1">
      <c r="B31" s="192" t="s">
        <v>58</v>
      </c>
      <c r="C31" s="69">
        <v>7007</v>
      </c>
      <c r="D31" s="69">
        <v>9486</v>
      </c>
      <c r="E31" s="69">
        <v>8707</v>
      </c>
      <c r="F31" s="70">
        <f t="shared" si="0"/>
        <v>25200</v>
      </c>
      <c r="G31" s="157"/>
      <c r="H31"/>
      <c r="I31" s="196"/>
      <c r="J31" s="196"/>
      <c r="K31" s="196"/>
      <c r="L31" s="196"/>
      <c r="M31" s="196"/>
      <c r="N31" s="196"/>
      <c r="O31" s="196"/>
      <c r="P31" s="196"/>
      <c r="Q31" s="196"/>
      <c r="R31" s="196"/>
      <c r="S31" s="196"/>
      <c r="T31" s="196"/>
      <c r="U31" s="196"/>
      <c r="V31" s="196"/>
      <c r="W31" s="196"/>
      <c r="X31" s="196"/>
      <c r="Z31" s="196"/>
      <c r="AA31" s="240"/>
      <c r="AB31" s="196"/>
      <c r="AC31" s="196"/>
      <c r="AD31" s="196"/>
      <c r="AE31" s="196"/>
    </row>
    <row r="32" spans="2:32" ht="14.35" customHeight="1">
      <c r="B32" s="192" t="s">
        <v>59</v>
      </c>
      <c r="C32" s="69">
        <v>4365</v>
      </c>
      <c r="D32" s="69">
        <v>6575</v>
      </c>
      <c r="E32" s="69">
        <v>6732</v>
      </c>
      <c r="F32" s="70">
        <f t="shared" si="0"/>
        <v>17672</v>
      </c>
      <c r="G32" s="157"/>
      <c r="H32"/>
      <c r="I32" s="196"/>
      <c r="J32" s="196"/>
      <c r="K32" s="196"/>
      <c r="L32" s="196"/>
      <c r="M32" s="196"/>
      <c r="N32" s="196"/>
      <c r="O32" s="196"/>
      <c r="P32" s="196"/>
      <c r="Q32" s="196"/>
      <c r="R32" s="196"/>
      <c r="S32" s="196"/>
      <c r="T32" s="196"/>
      <c r="U32" s="196"/>
      <c r="V32" s="196"/>
      <c r="W32" s="196"/>
      <c r="X32" s="196"/>
      <c r="Z32" s="196"/>
      <c r="AA32" s="240"/>
      <c r="AB32" s="196"/>
      <c r="AC32" s="196"/>
      <c r="AD32" s="196"/>
      <c r="AE32" s="196"/>
    </row>
    <row r="33" spans="2:32" ht="14.35" customHeight="1">
      <c r="B33" s="192" t="s">
        <v>60</v>
      </c>
      <c r="C33" s="69">
        <v>7485</v>
      </c>
      <c r="D33" s="69">
        <v>7846</v>
      </c>
      <c r="E33" s="69">
        <v>8757</v>
      </c>
      <c r="F33" s="70">
        <f t="shared" si="0"/>
        <v>24088</v>
      </c>
      <c r="G33" s="157"/>
      <c r="H33"/>
      <c r="I33" s="196"/>
      <c r="J33" s="196"/>
      <c r="K33" s="196"/>
      <c r="L33" s="196"/>
      <c r="M33" s="196"/>
      <c r="N33" s="196"/>
      <c r="O33" s="196"/>
      <c r="P33" s="196"/>
      <c r="Q33" s="196"/>
      <c r="R33" s="196"/>
      <c r="S33" s="196"/>
      <c r="T33" s="196"/>
      <c r="U33" s="196"/>
      <c r="V33" s="196"/>
      <c r="W33" s="196"/>
      <c r="X33" s="196"/>
      <c r="Z33" s="196"/>
      <c r="AA33" s="240"/>
      <c r="AB33" s="196"/>
      <c r="AC33" s="196"/>
      <c r="AD33" s="196"/>
      <c r="AE33" s="196"/>
    </row>
    <row r="34" spans="2:32" ht="14.35" customHeight="1">
      <c r="B34" s="192" t="s">
        <v>512</v>
      </c>
      <c r="C34" s="69">
        <v>7407</v>
      </c>
      <c r="D34" s="69">
        <v>7692</v>
      </c>
      <c r="E34" s="69">
        <v>6003</v>
      </c>
      <c r="F34" s="70">
        <f t="shared" si="0"/>
        <v>21102</v>
      </c>
      <c r="G34" s="157"/>
      <c r="H34"/>
      <c r="I34" s="196"/>
      <c r="J34" s="196"/>
      <c r="K34" s="196"/>
      <c r="L34" s="196"/>
      <c r="M34" s="196"/>
      <c r="N34" s="196"/>
      <c r="O34" s="196"/>
      <c r="P34" s="196"/>
      <c r="Q34" s="196"/>
      <c r="R34" s="196"/>
      <c r="S34" s="196"/>
      <c r="T34" s="196"/>
      <c r="U34" s="196"/>
      <c r="V34" s="196"/>
      <c r="W34" s="196"/>
      <c r="X34" s="196"/>
      <c r="Z34" s="196"/>
      <c r="AA34" s="196"/>
      <c r="AB34" s="196"/>
      <c r="AC34" s="196"/>
      <c r="AD34" s="196"/>
      <c r="AE34" s="196"/>
      <c r="AF34" s="196"/>
    </row>
    <row r="35" spans="2:32" ht="14.35" customHeight="1">
      <c r="B35" s="192" t="s">
        <v>242</v>
      </c>
      <c r="C35" s="69">
        <v>15032</v>
      </c>
      <c r="D35" s="69">
        <v>14195</v>
      </c>
      <c r="E35" s="69">
        <v>13082</v>
      </c>
      <c r="F35" s="70">
        <f t="shared" si="0"/>
        <v>42309</v>
      </c>
      <c r="G35" s="157"/>
      <c r="H35"/>
      <c r="I35" s="196"/>
      <c r="J35" s="196"/>
      <c r="K35" s="196"/>
      <c r="L35" s="196"/>
      <c r="M35" s="196"/>
      <c r="N35" s="196"/>
      <c r="O35" s="196"/>
      <c r="P35" s="196"/>
      <c r="Q35" s="196"/>
      <c r="R35" s="196"/>
      <c r="S35" s="196"/>
      <c r="T35" s="196"/>
      <c r="U35" s="196"/>
      <c r="V35" s="196"/>
      <c r="W35" s="196"/>
      <c r="X35" s="196"/>
    </row>
    <row r="36" spans="2:32" ht="14.35" customHeight="1">
      <c r="B36" s="62" t="s">
        <v>121</v>
      </c>
      <c r="C36" s="64">
        <f>SUM(C28:C35)</f>
        <v>59571</v>
      </c>
      <c r="D36" s="64">
        <f>SUM(D28:D35)</f>
        <v>68508</v>
      </c>
      <c r="E36" s="64">
        <f>SUM(E28:E35)</f>
        <v>63447</v>
      </c>
      <c r="F36" s="64">
        <f>SUM(F28:F35)</f>
        <v>191526</v>
      </c>
      <c r="G36" s="196"/>
      <c r="H36"/>
      <c r="I36" s="196"/>
      <c r="J36" s="196"/>
      <c r="K36" s="196"/>
      <c r="L36" s="196"/>
      <c r="M36" s="196"/>
      <c r="N36" s="196"/>
      <c r="O36" s="196"/>
      <c r="P36" s="196"/>
      <c r="Q36" s="196"/>
      <c r="R36" s="196"/>
      <c r="S36" s="196"/>
      <c r="T36" s="196"/>
      <c r="U36" s="196"/>
      <c r="V36" s="196"/>
      <c r="W36" s="196"/>
      <c r="X36" s="196"/>
    </row>
    <row r="37" spans="2:32">
      <c r="B37" s="296" t="s">
        <v>552</v>
      </c>
      <c r="E37" s="196"/>
      <c r="F37" s="196"/>
      <c r="I37" s="196"/>
      <c r="J37" s="196"/>
      <c r="K37" s="196"/>
      <c r="L37" s="196"/>
      <c r="M37" s="196"/>
      <c r="N37" s="196"/>
      <c r="O37" s="196"/>
      <c r="P37" s="196"/>
      <c r="Q37" s="196"/>
      <c r="R37" s="196"/>
      <c r="S37" s="196"/>
      <c r="T37" s="196"/>
      <c r="U37" s="196"/>
      <c r="V37" s="196"/>
      <c r="W37" s="196"/>
      <c r="X37" s="196"/>
    </row>
    <row r="38" spans="2:32">
      <c r="I38" s="196"/>
      <c r="J38" s="196"/>
      <c r="K38" s="196"/>
      <c r="L38" s="196"/>
      <c r="M38" s="196"/>
      <c r="N38" s="196"/>
      <c r="O38" s="196"/>
      <c r="P38" s="196"/>
      <c r="Q38" s="196"/>
      <c r="R38" s="196"/>
      <c r="S38" s="196"/>
      <c r="T38" s="196"/>
      <c r="U38" s="196"/>
      <c r="V38" s="196"/>
      <c r="W38" s="196"/>
      <c r="X38" s="196"/>
    </row>
    <row r="39" spans="2:32">
      <c r="I39" s="196"/>
      <c r="J39" s="196"/>
      <c r="K39" s="196"/>
      <c r="L39" s="196"/>
      <c r="M39" s="196"/>
      <c r="N39" s="196"/>
      <c r="O39" s="196"/>
      <c r="P39" s="196"/>
      <c r="Q39" s="196"/>
      <c r="R39" s="196"/>
      <c r="S39" s="196"/>
      <c r="T39" s="196"/>
      <c r="U39" s="196"/>
      <c r="V39" s="196"/>
      <c r="W39" s="196"/>
      <c r="X39" s="196"/>
    </row>
    <row r="40" spans="2:32">
      <c r="I40" s="196"/>
      <c r="J40" s="196"/>
      <c r="K40" s="196"/>
      <c r="L40" s="196"/>
      <c r="M40" s="196"/>
      <c r="N40" s="196"/>
      <c r="O40" s="196"/>
      <c r="P40" s="196"/>
      <c r="Q40" s="196"/>
      <c r="R40" s="196"/>
      <c r="S40" s="196"/>
      <c r="T40" s="196"/>
      <c r="U40" s="196"/>
      <c r="V40" s="196"/>
      <c r="W40" s="196"/>
      <c r="X40" s="196"/>
    </row>
    <row r="41" spans="2:32">
      <c r="I41" s="196"/>
      <c r="J41" s="196"/>
      <c r="K41" s="196"/>
      <c r="L41" s="196"/>
      <c r="M41" s="196"/>
      <c r="N41" s="196"/>
      <c r="O41" s="196"/>
      <c r="P41" s="196"/>
      <c r="Q41" s="196"/>
      <c r="R41" s="196"/>
      <c r="S41" s="196"/>
      <c r="T41" s="196"/>
      <c r="U41" s="196"/>
      <c r="V41" s="196"/>
      <c r="W41" s="196"/>
      <c r="X41" s="196"/>
    </row>
    <row r="42" spans="2:32">
      <c r="I42" s="196"/>
      <c r="J42" s="196"/>
      <c r="K42" s="196"/>
      <c r="L42" s="196"/>
      <c r="M42" s="196"/>
      <c r="N42" s="196"/>
      <c r="O42" s="196"/>
      <c r="P42" s="196"/>
      <c r="Q42" s="196"/>
      <c r="R42" s="196"/>
      <c r="S42" s="196"/>
      <c r="T42" s="196"/>
      <c r="U42" s="196"/>
      <c r="V42" s="196"/>
      <c r="W42" s="196"/>
      <c r="X42" s="196"/>
    </row>
    <row r="43" spans="2:32">
      <c r="I43" s="196"/>
      <c r="J43" s="196"/>
      <c r="K43" s="196"/>
      <c r="L43" s="196"/>
      <c r="M43" s="196"/>
      <c r="N43" s="196"/>
      <c r="O43" s="196"/>
      <c r="P43" s="196"/>
      <c r="Q43" s="196"/>
      <c r="R43" s="196"/>
      <c r="S43" s="196"/>
      <c r="T43" s="196"/>
      <c r="U43" s="196"/>
      <c r="V43" s="196"/>
      <c r="W43" s="196"/>
      <c r="X43" s="196"/>
    </row>
    <row r="44" spans="2:32">
      <c r="I44" s="196"/>
      <c r="J44" s="196"/>
      <c r="K44" s="196"/>
      <c r="L44" s="196"/>
      <c r="M44" s="196"/>
      <c r="N44" s="196"/>
      <c r="O44" s="196"/>
      <c r="P44" s="196"/>
      <c r="Q44" s="196"/>
      <c r="R44" s="196"/>
      <c r="S44" s="196"/>
      <c r="T44" s="196"/>
      <c r="U44" s="196"/>
      <c r="V44" s="196"/>
      <c r="W44" s="196"/>
      <c r="X44" s="196"/>
    </row>
    <row r="45" spans="2:32">
      <c r="I45" s="196"/>
      <c r="J45" s="196"/>
      <c r="K45" s="196"/>
      <c r="L45" s="196"/>
      <c r="M45" s="196"/>
      <c r="N45" s="196"/>
      <c r="O45" s="196"/>
      <c r="P45" s="196"/>
      <c r="Q45" s="196"/>
      <c r="R45" s="196"/>
      <c r="S45" s="196"/>
      <c r="T45" s="196"/>
      <c r="U45" s="196"/>
      <c r="V45" s="196"/>
      <c r="W45" s="196"/>
      <c r="X45" s="196"/>
    </row>
    <row r="46" spans="2:32">
      <c r="I46" s="196"/>
      <c r="J46" s="196"/>
      <c r="K46" s="196"/>
      <c r="L46" s="196"/>
      <c r="M46" s="196"/>
      <c r="N46" s="196"/>
      <c r="O46" s="196"/>
      <c r="P46" s="196"/>
      <c r="Q46" s="196"/>
      <c r="R46" s="196"/>
      <c r="S46" s="196"/>
      <c r="T46" s="196"/>
      <c r="U46" s="196"/>
      <c r="V46" s="196"/>
      <c r="W46" s="196"/>
      <c r="X46" s="196"/>
    </row>
    <row r="47" spans="2:32">
      <c r="I47" s="196"/>
      <c r="J47" s="196"/>
      <c r="K47" s="196"/>
      <c r="L47" s="196"/>
      <c r="M47" s="196"/>
      <c r="N47" s="196"/>
      <c r="O47" s="196"/>
      <c r="P47" s="196"/>
      <c r="Q47" s="196"/>
      <c r="R47" s="196"/>
      <c r="S47" s="196"/>
      <c r="T47" s="196"/>
      <c r="U47" s="196"/>
      <c r="V47" s="196"/>
      <c r="W47" s="196"/>
      <c r="X47" s="196"/>
    </row>
    <row r="48" spans="2:32">
      <c r="I48" s="196"/>
      <c r="J48" s="196"/>
      <c r="K48" s="196"/>
      <c r="L48" s="196"/>
      <c r="M48" s="196"/>
      <c r="N48" s="196"/>
      <c r="O48" s="196"/>
      <c r="P48" s="196"/>
      <c r="Q48" s="196"/>
      <c r="R48" s="196"/>
      <c r="S48" s="196"/>
      <c r="T48" s="196"/>
      <c r="U48" s="196"/>
      <c r="V48" s="196"/>
      <c r="W48" s="196"/>
      <c r="X48" s="196"/>
    </row>
    <row r="49" spans="9:24">
      <c r="I49" s="196"/>
      <c r="J49" s="196"/>
      <c r="K49" s="196"/>
      <c r="L49" s="196"/>
      <c r="M49" s="196"/>
      <c r="N49" s="196"/>
      <c r="O49" s="196"/>
      <c r="P49" s="196"/>
      <c r="Q49" s="196"/>
      <c r="R49" s="196"/>
      <c r="S49" s="196"/>
      <c r="T49" s="196"/>
      <c r="U49" s="196"/>
      <c r="V49" s="196"/>
      <c r="W49" s="196"/>
      <c r="X49" s="196"/>
    </row>
    <row r="50" spans="9:24">
      <c r="I50" s="196"/>
      <c r="J50" s="196"/>
      <c r="K50" s="196"/>
      <c r="L50" s="196"/>
      <c r="M50" s="196"/>
      <c r="N50" s="196"/>
      <c r="O50" s="196"/>
      <c r="P50" s="196"/>
      <c r="Q50" s="196"/>
      <c r="R50" s="196"/>
      <c r="S50" s="196"/>
      <c r="T50" s="196"/>
      <c r="U50" s="196"/>
      <c r="V50" s="196"/>
      <c r="W50" s="196"/>
      <c r="X50" s="196"/>
    </row>
    <row r="51" spans="9:24">
      <c r="I51" s="196"/>
      <c r="J51" s="196"/>
      <c r="K51" s="196"/>
      <c r="L51" s="196"/>
      <c r="M51" s="196"/>
      <c r="N51" s="196"/>
      <c r="O51" s="196"/>
      <c r="P51" s="196"/>
      <c r="Q51" s="196"/>
      <c r="R51" s="196"/>
      <c r="S51" s="196"/>
      <c r="T51" s="196"/>
      <c r="U51" s="196"/>
      <c r="V51" s="196"/>
      <c r="W51" s="196"/>
      <c r="X51" s="196"/>
    </row>
    <row r="52" spans="9:24">
      <c r="I52" s="196"/>
      <c r="J52" s="196"/>
      <c r="K52" s="196"/>
      <c r="L52" s="196"/>
      <c r="M52" s="196"/>
      <c r="N52" s="196"/>
      <c r="O52" s="196"/>
      <c r="P52" s="196"/>
      <c r="Q52" s="196"/>
      <c r="R52" s="196"/>
      <c r="S52" s="196"/>
      <c r="T52" s="196"/>
      <c r="U52" s="196"/>
      <c r="V52" s="196"/>
      <c r="W52" s="196"/>
      <c r="X52" s="196"/>
    </row>
    <row r="53" spans="9:24">
      <c r="I53" s="196"/>
      <c r="J53" s="196"/>
      <c r="K53" s="196"/>
      <c r="L53" s="196"/>
      <c r="M53" s="196"/>
      <c r="N53" s="196"/>
      <c r="O53" s="196"/>
      <c r="P53" s="196"/>
      <c r="Q53" s="196"/>
      <c r="R53" s="196"/>
      <c r="S53" s="196"/>
      <c r="T53" s="196"/>
      <c r="U53" s="196"/>
      <c r="V53" s="196"/>
      <c r="W53" s="196"/>
      <c r="X53" s="196"/>
    </row>
    <row r="54" spans="9:24">
      <c r="I54" s="196"/>
      <c r="J54" s="196"/>
      <c r="K54" s="196"/>
      <c r="L54" s="196"/>
      <c r="M54" s="196"/>
      <c r="N54" s="196"/>
      <c r="O54" s="196"/>
      <c r="P54" s="196"/>
      <c r="Q54" s="196"/>
      <c r="R54" s="196"/>
      <c r="S54" s="196"/>
      <c r="T54" s="196"/>
      <c r="U54" s="196"/>
      <c r="V54" s="196"/>
      <c r="W54" s="196"/>
      <c r="X54" s="196"/>
    </row>
    <row r="55" spans="9:24">
      <c r="I55" s="196"/>
      <c r="J55" s="196"/>
      <c r="K55" s="196"/>
      <c r="L55" s="196"/>
      <c r="M55" s="196"/>
      <c r="N55" s="196"/>
      <c r="O55" s="196"/>
      <c r="P55" s="196"/>
      <c r="Q55" s="196"/>
      <c r="R55" s="196"/>
      <c r="S55" s="196"/>
      <c r="T55" s="196"/>
      <c r="U55" s="196"/>
      <c r="V55" s="196"/>
      <c r="W55" s="196"/>
      <c r="X55" s="196"/>
    </row>
    <row r="56" spans="9:24">
      <c r="I56" s="196"/>
      <c r="J56" s="196"/>
      <c r="K56" s="196"/>
      <c r="L56" s="196"/>
      <c r="M56" s="196"/>
      <c r="N56" s="196"/>
      <c r="O56" s="196"/>
      <c r="P56" s="196"/>
      <c r="Q56" s="196"/>
      <c r="R56" s="196"/>
      <c r="S56" s="196"/>
      <c r="T56" s="196"/>
      <c r="U56" s="196"/>
      <c r="V56" s="196"/>
      <c r="W56" s="196"/>
      <c r="X56" s="196"/>
    </row>
    <row r="57" spans="9:24">
      <c r="I57" s="196"/>
      <c r="J57" s="196"/>
      <c r="K57" s="196"/>
      <c r="L57" s="196"/>
      <c r="M57" s="196"/>
      <c r="N57" s="196"/>
      <c r="O57" s="196"/>
      <c r="P57" s="196"/>
      <c r="Q57" s="196"/>
      <c r="R57" s="196"/>
      <c r="S57" s="196"/>
      <c r="T57" s="196"/>
      <c r="U57" s="196"/>
      <c r="V57" s="196"/>
      <c r="W57" s="196"/>
      <c r="X57" s="196"/>
    </row>
    <row r="58" spans="9:24">
      <c r="I58" s="196"/>
      <c r="J58" s="196"/>
      <c r="K58" s="196"/>
      <c r="L58" s="196"/>
      <c r="M58" s="196"/>
      <c r="N58" s="196"/>
      <c r="O58" s="196"/>
      <c r="P58" s="196"/>
      <c r="Q58" s="196"/>
      <c r="R58" s="196"/>
      <c r="S58" s="196"/>
      <c r="T58" s="196"/>
      <c r="U58" s="196"/>
      <c r="V58" s="196"/>
      <c r="W58" s="196"/>
      <c r="X58" s="196"/>
    </row>
    <row r="59" spans="9:24">
      <c r="I59" s="196"/>
      <c r="J59" s="196"/>
      <c r="K59" s="196"/>
      <c r="L59" s="196"/>
      <c r="M59" s="196"/>
      <c r="N59" s="196"/>
      <c r="O59" s="196"/>
      <c r="P59" s="196"/>
      <c r="Q59" s="196"/>
      <c r="R59" s="196"/>
      <c r="S59" s="196"/>
      <c r="T59" s="196"/>
      <c r="U59" s="196"/>
      <c r="V59" s="196"/>
      <c r="W59" s="196"/>
      <c r="X59" s="196"/>
    </row>
    <row r="60" spans="9:24">
      <c r="I60" s="196"/>
      <c r="J60" s="196"/>
      <c r="K60" s="196"/>
      <c r="L60" s="196"/>
      <c r="M60" s="196"/>
      <c r="N60" s="196"/>
      <c r="O60" s="196"/>
      <c r="P60" s="196"/>
      <c r="Q60" s="196"/>
      <c r="R60" s="196"/>
      <c r="S60" s="196"/>
      <c r="T60" s="196"/>
      <c r="U60" s="196"/>
      <c r="V60" s="196"/>
      <c r="W60" s="196"/>
      <c r="X60" s="196"/>
    </row>
    <row r="61" spans="9:24">
      <c r="I61" s="196"/>
      <c r="J61" s="196"/>
      <c r="K61" s="196"/>
      <c r="L61" s="196"/>
      <c r="M61" s="196"/>
      <c r="N61" s="196"/>
      <c r="O61" s="196"/>
      <c r="P61" s="196"/>
      <c r="Q61" s="196"/>
      <c r="R61" s="196"/>
      <c r="S61" s="196"/>
      <c r="T61" s="196"/>
      <c r="U61" s="196"/>
      <c r="V61" s="196"/>
      <c r="W61" s="196"/>
      <c r="X61" s="196"/>
    </row>
    <row r="62" spans="9:24">
      <c r="I62" s="196"/>
      <c r="J62" s="196"/>
      <c r="K62" s="196"/>
      <c r="L62" s="196"/>
      <c r="M62" s="196"/>
      <c r="N62" s="196"/>
      <c r="O62" s="196"/>
      <c r="P62" s="196"/>
      <c r="Q62" s="196"/>
      <c r="R62" s="196"/>
      <c r="S62" s="196"/>
      <c r="T62" s="196"/>
      <c r="U62" s="196"/>
      <c r="V62" s="196"/>
      <c r="W62" s="196"/>
      <c r="X62" s="196"/>
    </row>
    <row r="63" spans="9:24">
      <c r="I63" s="196"/>
      <c r="J63" s="196"/>
      <c r="K63" s="196"/>
      <c r="L63" s="196"/>
      <c r="M63" s="196"/>
      <c r="N63" s="196"/>
      <c r="O63" s="196"/>
      <c r="P63" s="196"/>
      <c r="Q63" s="196"/>
      <c r="R63" s="196"/>
      <c r="S63" s="196"/>
      <c r="T63" s="196"/>
      <c r="U63" s="196"/>
      <c r="V63" s="196"/>
      <c r="W63" s="196"/>
      <c r="X63" s="196"/>
    </row>
    <row r="64" spans="9:24">
      <c r="I64" s="196"/>
      <c r="J64" s="196"/>
      <c r="K64" s="196"/>
      <c r="L64" s="196"/>
      <c r="M64" s="196"/>
      <c r="N64" s="196"/>
      <c r="O64" s="196"/>
      <c r="P64" s="196"/>
      <c r="Q64" s="196"/>
      <c r="R64" s="196"/>
      <c r="S64" s="196"/>
      <c r="T64" s="196"/>
      <c r="U64" s="196"/>
      <c r="V64" s="196"/>
      <c r="W64" s="196"/>
      <c r="X64" s="196"/>
    </row>
    <row r="65" spans="9:24">
      <c r="I65" s="196"/>
      <c r="J65" s="196"/>
      <c r="K65" s="196"/>
      <c r="L65" s="196"/>
      <c r="M65" s="196"/>
      <c r="N65" s="196"/>
      <c r="O65" s="196"/>
      <c r="P65" s="196"/>
      <c r="Q65" s="196"/>
      <c r="R65" s="196"/>
      <c r="S65" s="196"/>
      <c r="T65" s="196"/>
      <c r="U65" s="196"/>
      <c r="V65" s="196"/>
      <c r="W65" s="196"/>
      <c r="X65" s="196"/>
    </row>
    <row r="66" spans="9:24">
      <c r="I66" s="196"/>
      <c r="J66" s="196"/>
      <c r="K66" s="196"/>
      <c r="L66" s="196"/>
      <c r="M66" s="196"/>
      <c r="N66" s="196"/>
      <c r="O66" s="196"/>
      <c r="P66" s="196"/>
      <c r="Q66" s="196"/>
      <c r="R66" s="196"/>
      <c r="S66" s="196"/>
      <c r="T66" s="196"/>
      <c r="U66" s="196"/>
      <c r="V66" s="196"/>
      <c r="W66" s="196"/>
      <c r="X66" s="196"/>
    </row>
    <row r="67" spans="9:24">
      <c r="I67" s="196"/>
      <c r="J67" s="196"/>
      <c r="K67" s="196"/>
      <c r="L67" s="196"/>
      <c r="M67" s="196"/>
      <c r="N67" s="196"/>
      <c r="O67" s="196"/>
      <c r="P67" s="196"/>
      <c r="Q67" s="196"/>
      <c r="R67" s="196"/>
      <c r="S67" s="196"/>
      <c r="T67" s="196"/>
      <c r="U67" s="196"/>
      <c r="V67" s="196"/>
      <c r="W67" s="196"/>
      <c r="X67" s="196"/>
    </row>
    <row r="68" spans="9:24">
      <c r="I68" s="196"/>
      <c r="J68" s="196"/>
      <c r="K68" s="196"/>
      <c r="L68" s="196"/>
      <c r="M68" s="196"/>
      <c r="N68" s="196"/>
      <c r="O68" s="196"/>
      <c r="P68" s="196"/>
      <c r="Q68" s="196"/>
      <c r="R68" s="196"/>
      <c r="S68" s="196"/>
      <c r="T68" s="196"/>
      <c r="U68" s="196"/>
      <c r="V68" s="196"/>
      <c r="W68" s="196"/>
      <c r="X68" s="196"/>
    </row>
    <row r="69" spans="9:24">
      <c r="I69" s="196"/>
      <c r="J69" s="196"/>
      <c r="K69" s="196"/>
      <c r="L69" s="196"/>
      <c r="M69" s="196"/>
      <c r="N69" s="196"/>
      <c r="O69" s="196"/>
      <c r="P69" s="196"/>
      <c r="Q69" s="196"/>
      <c r="R69" s="196"/>
      <c r="S69" s="196"/>
      <c r="T69" s="196"/>
      <c r="U69" s="196"/>
      <c r="V69" s="196"/>
      <c r="W69" s="196"/>
      <c r="X69" s="196"/>
    </row>
    <row r="70" spans="9:24">
      <c r="I70" s="196"/>
      <c r="J70" s="196"/>
      <c r="K70" s="196"/>
      <c r="L70" s="196"/>
      <c r="M70" s="196"/>
      <c r="N70" s="196"/>
      <c r="O70" s="196"/>
      <c r="P70" s="196"/>
      <c r="Q70" s="196"/>
      <c r="R70" s="196"/>
      <c r="S70" s="196"/>
      <c r="T70" s="196"/>
      <c r="U70" s="196"/>
      <c r="V70" s="196"/>
      <c r="W70" s="196"/>
      <c r="X70" s="196"/>
    </row>
    <row r="71" spans="9:24">
      <c r="I71" s="196"/>
      <c r="J71" s="196"/>
      <c r="K71" s="196"/>
      <c r="L71" s="196"/>
      <c r="M71" s="196"/>
      <c r="N71" s="196"/>
      <c r="O71" s="196"/>
      <c r="P71" s="196"/>
      <c r="Q71" s="196"/>
      <c r="R71" s="196"/>
      <c r="S71" s="196"/>
      <c r="T71" s="196"/>
      <c r="U71" s="196"/>
      <c r="V71" s="196"/>
      <c r="W71" s="196"/>
      <c r="X71" s="196"/>
    </row>
    <row r="72" spans="9:24">
      <c r="I72" s="196"/>
      <c r="J72" s="196"/>
      <c r="K72" s="196"/>
      <c r="L72" s="196"/>
      <c r="M72" s="196"/>
      <c r="N72" s="196"/>
      <c r="O72" s="196"/>
      <c r="P72" s="196"/>
      <c r="Q72" s="196"/>
      <c r="R72" s="196"/>
      <c r="S72" s="196"/>
      <c r="T72" s="196"/>
      <c r="U72" s="196"/>
      <c r="V72" s="196"/>
      <c r="W72" s="196"/>
      <c r="X72" s="196"/>
    </row>
    <row r="73" spans="9:24">
      <c r="I73" s="196"/>
      <c r="J73" s="196"/>
      <c r="K73" s="196"/>
      <c r="L73" s="196"/>
      <c r="M73" s="196"/>
      <c r="N73" s="196"/>
      <c r="O73" s="196"/>
      <c r="P73" s="196"/>
      <c r="Q73" s="196"/>
      <c r="R73" s="196"/>
      <c r="S73" s="196"/>
      <c r="T73" s="196"/>
      <c r="U73" s="196"/>
      <c r="V73" s="196"/>
      <c r="W73" s="196"/>
      <c r="X73" s="196"/>
    </row>
    <row r="74" spans="9:24">
      <c r="I74" s="196"/>
      <c r="J74" s="196"/>
      <c r="K74" s="196"/>
      <c r="L74" s="196"/>
      <c r="M74" s="196"/>
      <c r="N74" s="196"/>
      <c r="O74" s="196"/>
      <c r="P74" s="196"/>
      <c r="Q74" s="196"/>
      <c r="R74" s="196"/>
      <c r="S74" s="196"/>
      <c r="T74" s="196"/>
      <c r="U74" s="196"/>
      <c r="V74" s="196"/>
      <c r="W74" s="196"/>
      <c r="X74" s="196"/>
    </row>
    <row r="75" spans="9:24">
      <c r="I75" s="196"/>
      <c r="J75" s="196"/>
      <c r="K75" s="196"/>
      <c r="L75" s="196"/>
      <c r="M75" s="196"/>
      <c r="N75" s="196"/>
      <c r="O75" s="196"/>
      <c r="P75" s="196"/>
      <c r="Q75" s="196"/>
      <c r="R75" s="196"/>
      <c r="S75" s="196"/>
      <c r="T75" s="196"/>
      <c r="U75" s="196"/>
      <c r="V75" s="196"/>
      <c r="W75" s="196"/>
      <c r="X75" s="196"/>
    </row>
    <row r="76" spans="9:24">
      <c r="I76" s="196"/>
      <c r="J76" s="196"/>
      <c r="K76" s="196"/>
      <c r="L76" s="196"/>
      <c r="M76" s="196"/>
      <c r="N76" s="196"/>
      <c r="O76" s="196"/>
      <c r="P76" s="196"/>
      <c r="Q76" s="196"/>
      <c r="R76" s="196"/>
      <c r="S76" s="196"/>
      <c r="T76" s="196"/>
      <c r="U76" s="196"/>
      <c r="V76" s="196"/>
      <c r="W76" s="196"/>
      <c r="X76" s="196"/>
    </row>
    <row r="77" spans="9:24">
      <c r="I77" s="196"/>
      <c r="J77" s="196"/>
      <c r="K77" s="196"/>
      <c r="L77" s="196"/>
      <c r="M77" s="196"/>
      <c r="N77" s="196"/>
      <c r="O77" s="196"/>
      <c r="P77" s="196"/>
      <c r="Q77" s="196"/>
      <c r="R77" s="196"/>
      <c r="S77" s="196"/>
      <c r="T77" s="196"/>
      <c r="U77" s="196"/>
      <c r="V77" s="196"/>
      <c r="W77" s="196"/>
      <c r="X77" s="196"/>
    </row>
    <row r="78" spans="9:24">
      <c r="I78" s="196"/>
      <c r="J78" s="196"/>
      <c r="K78" s="196"/>
      <c r="L78" s="196"/>
      <c r="M78" s="196"/>
      <c r="N78" s="196"/>
      <c r="O78" s="196"/>
      <c r="P78" s="196"/>
      <c r="Q78" s="196"/>
      <c r="R78" s="196"/>
      <c r="S78" s="196"/>
      <c r="T78" s="196"/>
      <c r="U78" s="196"/>
      <c r="V78" s="196"/>
      <c r="W78" s="196"/>
      <c r="X78" s="196"/>
    </row>
    <row r="79" spans="9:24">
      <c r="I79" s="196"/>
      <c r="J79" s="196"/>
      <c r="K79" s="196"/>
      <c r="L79" s="196"/>
      <c r="M79" s="196"/>
      <c r="N79" s="196"/>
      <c r="O79" s="196"/>
      <c r="P79" s="196"/>
      <c r="Q79" s="196"/>
      <c r="R79" s="196"/>
      <c r="S79" s="196"/>
      <c r="T79" s="196"/>
      <c r="U79" s="196"/>
      <c r="V79" s="196"/>
      <c r="W79" s="196"/>
      <c r="X79" s="196"/>
    </row>
    <row r="80" spans="9:24">
      <c r="I80" s="196"/>
      <c r="J80" s="196"/>
      <c r="K80" s="196"/>
      <c r="L80" s="196"/>
      <c r="M80" s="196"/>
      <c r="N80" s="196"/>
      <c r="O80" s="196"/>
      <c r="P80" s="196"/>
      <c r="Q80" s="196"/>
      <c r="R80" s="196"/>
      <c r="S80" s="196"/>
      <c r="T80" s="196"/>
      <c r="U80" s="196"/>
      <c r="V80" s="196"/>
      <c r="W80" s="196"/>
      <c r="X80" s="196"/>
    </row>
    <row r="81" spans="9:24">
      <c r="I81" s="196"/>
      <c r="J81" s="196"/>
      <c r="K81" s="196"/>
      <c r="L81" s="196"/>
      <c r="M81" s="196"/>
      <c r="N81" s="196"/>
      <c r="O81" s="196"/>
      <c r="P81" s="196"/>
      <c r="Q81" s="196"/>
      <c r="R81" s="196"/>
      <c r="S81" s="196"/>
      <c r="T81" s="196"/>
      <c r="U81" s="196"/>
      <c r="V81" s="196"/>
      <c r="W81" s="196"/>
      <c r="X81" s="196"/>
    </row>
    <row r="82" spans="9:24">
      <c r="I82" s="196"/>
      <c r="J82" s="196"/>
      <c r="K82" s="196"/>
      <c r="L82" s="196"/>
      <c r="M82" s="196"/>
      <c r="N82" s="196"/>
      <c r="O82" s="196"/>
      <c r="P82" s="196"/>
      <c r="Q82" s="196"/>
      <c r="R82" s="196"/>
      <c r="S82" s="196"/>
      <c r="T82" s="196"/>
      <c r="U82" s="196"/>
      <c r="V82" s="196"/>
      <c r="W82" s="196"/>
      <c r="X82" s="196"/>
    </row>
    <row r="83" spans="9:24">
      <c r="I83" s="196"/>
      <c r="J83" s="196"/>
      <c r="K83" s="196"/>
      <c r="L83" s="196"/>
      <c r="M83" s="196"/>
      <c r="N83" s="196"/>
      <c r="O83" s="196"/>
      <c r="P83" s="196"/>
      <c r="Q83" s="196"/>
      <c r="R83" s="196"/>
      <c r="S83" s="196"/>
      <c r="T83" s="196"/>
      <c r="U83" s="196"/>
      <c r="V83" s="196"/>
      <c r="W83" s="196"/>
      <c r="X83" s="196"/>
    </row>
    <row r="84" spans="9:24">
      <c r="I84" s="196"/>
      <c r="J84" s="196"/>
      <c r="K84" s="196"/>
      <c r="L84" s="196"/>
      <c r="M84" s="196"/>
      <c r="N84" s="196"/>
      <c r="O84" s="196"/>
      <c r="P84" s="196"/>
      <c r="Q84" s="196"/>
      <c r="R84" s="196"/>
      <c r="S84" s="196"/>
      <c r="T84" s="196"/>
      <c r="U84" s="196"/>
      <c r="V84" s="196"/>
      <c r="W84" s="196"/>
      <c r="X84" s="196"/>
    </row>
    <row r="85" spans="9:24">
      <c r="I85" s="196"/>
      <c r="J85" s="196"/>
      <c r="K85" s="196"/>
      <c r="L85" s="196"/>
      <c r="M85" s="196"/>
      <c r="N85" s="196"/>
      <c r="O85" s="196"/>
      <c r="P85" s="196"/>
      <c r="Q85" s="196"/>
      <c r="R85" s="196"/>
      <c r="S85" s="196"/>
      <c r="T85" s="196"/>
      <c r="U85" s="196"/>
      <c r="V85" s="196"/>
      <c r="W85" s="196"/>
      <c r="X85" s="196"/>
    </row>
    <row r="86" spans="9:24">
      <c r="I86" s="196"/>
      <c r="J86" s="196"/>
      <c r="K86" s="196"/>
      <c r="L86" s="196"/>
      <c r="M86" s="196"/>
      <c r="N86" s="196"/>
      <c r="O86" s="196"/>
      <c r="P86" s="196"/>
      <c r="Q86" s="196"/>
      <c r="R86" s="196"/>
      <c r="S86" s="196"/>
      <c r="T86" s="196"/>
      <c r="U86" s="196"/>
      <c r="V86" s="196"/>
      <c r="W86" s="196"/>
      <c r="X86" s="196"/>
    </row>
    <row r="87" spans="9:24">
      <c r="I87" s="196"/>
      <c r="J87" s="196"/>
      <c r="K87" s="196"/>
      <c r="L87" s="196"/>
      <c r="M87" s="196"/>
      <c r="N87" s="196"/>
      <c r="O87" s="196"/>
      <c r="P87" s="196"/>
      <c r="Q87" s="196"/>
      <c r="R87" s="196"/>
      <c r="S87" s="196"/>
      <c r="T87" s="196"/>
      <c r="U87" s="196"/>
      <c r="V87" s="196"/>
      <c r="W87" s="196"/>
      <c r="X87" s="196"/>
    </row>
    <row r="88" spans="9:24">
      <c r="I88" s="196"/>
      <c r="J88" s="196"/>
      <c r="K88" s="196"/>
      <c r="L88" s="196"/>
      <c r="M88" s="196"/>
      <c r="N88" s="196"/>
      <c r="O88" s="196"/>
      <c r="P88" s="196"/>
      <c r="Q88" s="196"/>
      <c r="R88" s="196"/>
      <c r="S88" s="196"/>
      <c r="T88" s="196"/>
      <c r="U88" s="196"/>
      <c r="V88" s="196"/>
      <c r="W88" s="196"/>
      <c r="X88" s="196"/>
    </row>
  </sheetData>
  <mergeCells count="4">
    <mergeCell ref="B11:E14"/>
    <mergeCell ref="B16:E16"/>
    <mergeCell ref="B2:D2"/>
    <mergeCell ref="B26:F26"/>
  </mergeCells>
  <hyperlinks>
    <hyperlink ref="B1" location="'Table of Contents'!A1" display="Table of Contents" xr:uid="{13E59340-22A8-4AC4-8AFE-CD024D239D1D}"/>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10B65-214C-4941-91A9-01779AF3BFD5}">
  <dimension ref="A1:AE36"/>
  <sheetViews>
    <sheetView workbookViewId="0">
      <selection activeCell="B1" sqref="B1:F1"/>
    </sheetView>
  </sheetViews>
  <sheetFormatPr defaultRowHeight="14.25"/>
  <cols>
    <col min="1" max="1" width="9.1328125" style="35"/>
    <col min="2" max="2" width="19.265625" customWidth="1"/>
    <col min="3" max="3" width="16.73046875" customWidth="1"/>
    <col min="4" max="4" width="18.86328125" customWidth="1"/>
    <col min="5" max="5" width="14.59765625" customWidth="1"/>
    <col min="6" max="6" width="14.1328125" customWidth="1"/>
    <col min="8" max="8" width="24.265625" customWidth="1"/>
    <col min="13" max="13" width="9.06640625" style="241"/>
    <col min="14" max="25" width="9.06640625" style="241" customWidth="1"/>
    <col min="26" max="26" width="9.06640625" style="241"/>
    <col min="27" max="27" width="38.73046875" customWidth="1"/>
  </cols>
  <sheetData>
    <row r="1" spans="2:31">
      <c r="B1" s="436" t="s">
        <v>122</v>
      </c>
      <c r="C1" s="436"/>
      <c r="D1" s="436"/>
      <c r="E1" s="436"/>
      <c r="F1" s="436"/>
      <c r="G1" s="29"/>
      <c r="H1" s="29"/>
      <c r="I1" s="29"/>
      <c r="AA1" s="191"/>
      <c r="AB1" s="191"/>
      <c r="AC1" s="191"/>
      <c r="AD1" s="191"/>
      <c r="AE1" s="191"/>
    </row>
    <row r="2" spans="2:31" ht="16.899999999999999">
      <c r="B2" s="435" t="s">
        <v>467</v>
      </c>
      <c r="C2" s="435"/>
      <c r="D2" s="435"/>
      <c r="E2" s="435"/>
      <c r="F2" s="435"/>
      <c r="G2" s="29"/>
      <c r="H2" s="434" t="s">
        <v>476</v>
      </c>
      <c r="I2" s="434"/>
      <c r="AA2" s="191"/>
      <c r="AB2" s="191"/>
      <c r="AC2" s="201"/>
      <c r="AD2" s="191"/>
      <c r="AE2" s="191"/>
    </row>
    <row r="3" spans="2:31" ht="28.5">
      <c r="B3" s="200" t="s">
        <v>156</v>
      </c>
      <c r="C3" s="200" t="s">
        <v>155</v>
      </c>
      <c r="D3" s="200" t="s">
        <v>127</v>
      </c>
      <c r="E3" s="200" t="s">
        <v>154</v>
      </c>
      <c r="F3" s="200" t="s">
        <v>127</v>
      </c>
      <c r="G3" s="29"/>
      <c r="H3" s="23" t="s">
        <v>464</v>
      </c>
      <c r="I3" s="229">
        <v>138936</v>
      </c>
      <c r="K3" s="226"/>
      <c r="AA3" s="191"/>
      <c r="AB3" s="196"/>
      <c r="AC3" s="201"/>
      <c r="AD3" s="191"/>
      <c r="AE3" s="191"/>
    </row>
    <row r="4" spans="2:31">
      <c r="B4" s="14">
        <v>1</v>
      </c>
      <c r="C4" s="51">
        <v>101052</v>
      </c>
      <c r="D4" s="15">
        <v>0.73</v>
      </c>
      <c r="E4" s="51">
        <v>101052</v>
      </c>
      <c r="F4" s="15">
        <v>0.53</v>
      </c>
      <c r="G4" s="29"/>
      <c r="H4" s="23" t="s">
        <v>153</v>
      </c>
      <c r="I4" s="229">
        <v>19783</v>
      </c>
      <c r="K4" s="226"/>
      <c r="AA4" s="191"/>
      <c r="AB4" s="196"/>
      <c r="AC4" s="201"/>
      <c r="AD4" s="191"/>
      <c r="AE4" s="201"/>
    </row>
    <row r="5" spans="2:31">
      <c r="B5" s="14">
        <v>2</v>
      </c>
      <c r="C5" s="51">
        <v>28601</v>
      </c>
      <c r="D5" s="177">
        <v>0.2</v>
      </c>
      <c r="E5" s="51">
        <v>57202</v>
      </c>
      <c r="F5" s="15">
        <v>0.3</v>
      </c>
      <c r="G5" s="29"/>
      <c r="H5" s="12" t="s">
        <v>477</v>
      </c>
      <c r="I5" s="29"/>
      <c r="AA5" s="191"/>
      <c r="AB5" s="196"/>
      <c r="AC5" s="201"/>
      <c r="AD5" s="191"/>
      <c r="AE5" s="191"/>
    </row>
    <row r="6" spans="2:31">
      <c r="B6" s="14">
        <v>3</v>
      </c>
      <c r="C6" s="51">
        <v>5162</v>
      </c>
      <c r="D6" s="15">
        <v>0.04</v>
      </c>
      <c r="E6" s="51">
        <v>15486</v>
      </c>
      <c r="F6" s="15">
        <v>0.08</v>
      </c>
      <c r="G6" s="29"/>
      <c r="H6" s="12" t="s">
        <v>475</v>
      </c>
      <c r="I6" s="29"/>
      <c r="AA6" s="191"/>
      <c r="AB6" s="196"/>
      <c r="AC6" s="201"/>
      <c r="AD6" s="191"/>
      <c r="AE6" s="191"/>
    </row>
    <row r="7" spans="2:31">
      <c r="B7" s="14">
        <v>4</v>
      </c>
      <c r="C7" s="51">
        <v>3147</v>
      </c>
      <c r="D7" s="15">
        <v>0.02</v>
      </c>
      <c r="E7" s="51">
        <v>12588</v>
      </c>
      <c r="F7" s="15">
        <v>7.0000000000000007E-2</v>
      </c>
      <c r="G7" s="29"/>
      <c r="H7" s="296" t="s">
        <v>552</v>
      </c>
      <c r="I7" s="29"/>
      <c r="AA7" s="191"/>
      <c r="AB7" s="196"/>
      <c r="AC7" s="201"/>
      <c r="AD7" s="191"/>
      <c r="AE7" s="191"/>
    </row>
    <row r="8" spans="2:31">
      <c r="B8" s="14">
        <v>5</v>
      </c>
      <c r="C8" s="51">
        <v>752</v>
      </c>
      <c r="D8" s="15">
        <v>0.01</v>
      </c>
      <c r="E8" s="51">
        <v>3760</v>
      </c>
      <c r="F8" s="15">
        <v>0.02</v>
      </c>
      <c r="G8" s="29"/>
      <c r="H8" s="29"/>
      <c r="I8" s="29"/>
      <c r="M8" s="226"/>
      <c r="AA8" s="191"/>
      <c r="AB8" s="196"/>
      <c r="AC8" s="201"/>
      <c r="AD8" s="191"/>
      <c r="AE8" s="191"/>
    </row>
    <row r="9" spans="2:31">
      <c r="B9" s="14">
        <v>6</v>
      </c>
      <c r="C9" s="51">
        <v>170</v>
      </c>
      <c r="D9" s="224" t="s">
        <v>459</v>
      </c>
      <c r="E9" s="51">
        <v>1020</v>
      </c>
      <c r="F9" s="15">
        <v>0.01</v>
      </c>
      <c r="G9" s="29"/>
      <c r="H9" s="29"/>
      <c r="I9" s="29"/>
      <c r="AA9" s="191"/>
      <c r="AB9" s="196"/>
      <c r="AC9" s="201"/>
      <c r="AD9" s="191"/>
      <c r="AE9" s="191"/>
    </row>
    <row r="10" spans="2:31">
      <c r="B10" s="38" t="s">
        <v>152</v>
      </c>
      <c r="C10" s="51">
        <v>52</v>
      </c>
      <c r="D10" s="224" t="s">
        <v>459</v>
      </c>
      <c r="E10" s="51">
        <v>418</v>
      </c>
      <c r="F10" s="224" t="s">
        <v>459</v>
      </c>
      <c r="G10" s="29"/>
      <c r="H10" s="29"/>
      <c r="I10" s="29"/>
      <c r="AA10" s="191"/>
      <c r="AB10" s="196"/>
      <c r="AC10" s="201"/>
      <c r="AD10" s="191"/>
      <c r="AE10" s="191"/>
    </row>
    <row r="11" spans="2:31" ht="15.4">
      <c r="B11" s="16" t="s">
        <v>121</v>
      </c>
      <c r="C11" s="21">
        <f>SUM(C4:C10)</f>
        <v>138936</v>
      </c>
      <c r="D11" s="39">
        <f>SUM(D4:D10)</f>
        <v>1</v>
      </c>
      <c r="E11" s="21">
        <f>SUM(E4:E10)</f>
        <v>191526</v>
      </c>
      <c r="F11" s="39">
        <v>1</v>
      </c>
      <c r="G11" s="29"/>
      <c r="H11" s="29"/>
      <c r="I11" s="29"/>
      <c r="AA11" s="191"/>
      <c r="AB11" s="196"/>
      <c r="AC11" s="201"/>
      <c r="AD11" s="6"/>
      <c r="AE11" s="201"/>
    </row>
    <row r="12" spans="2:31" ht="15.4">
      <c r="B12" s="296" t="s">
        <v>490</v>
      </c>
      <c r="C12" s="331"/>
      <c r="D12" s="37"/>
      <c r="E12" s="29"/>
      <c r="F12" s="29"/>
      <c r="G12" s="29"/>
      <c r="H12" s="29"/>
      <c r="I12" s="29"/>
      <c r="AA12" s="191"/>
      <c r="AB12" s="6"/>
      <c r="AC12" s="6"/>
      <c r="AD12" s="6"/>
      <c r="AE12" s="6"/>
    </row>
    <row r="13" spans="2:31">
      <c r="B13" s="296" t="s">
        <v>552</v>
      </c>
      <c r="C13" s="331"/>
      <c r="D13" s="29"/>
      <c r="E13" s="29"/>
      <c r="F13" s="29"/>
      <c r="G13" s="29"/>
      <c r="H13" s="29"/>
      <c r="I13" s="29"/>
    </row>
    <row r="14" spans="2:31">
      <c r="B14" s="157"/>
      <c r="C14" s="210"/>
      <c r="K14" s="30"/>
      <c r="L14" s="1"/>
      <c r="AA14" s="241"/>
      <c r="AB14" s="241"/>
      <c r="AC14" s="241"/>
      <c r="AD14" s="241"/>
      <c r="AE14" s="241"/>
    </row>
    <row r="15" spans="2:31">
      <c r="B15" s="157"/>
      <c r="C15" s="210"/>
      <c r="D15" s="1"/>
      <c r="E15" s="210"/>
      <c r="F15" s="1"/>
      <c r="G15" s="36"/>
      <c r="H15" s="1"/>
      <c r="I15" s="29"/>
      <c r="K15" s="30"/>
      <c r="L15" s="1"/>
      <c r="AA15" s="241"/>
      <c r="AB15" s="241"/>
      <c r="AC15" s="241"/>
      <c r="AD15" s="241"/>
      <c r="AE15" s="241"/>
    </row>
    <row r="16" spans="2:31">
      <c r="B16" s="157"/>
      <c r="C16" s="210"/>
      <c r="D16" s="123"/>
      <c r="E16" s="210"/>
      <c r="F16" s="221"/>
      <c r="G16" s="36"/>
      <c r="H16" s="219"/>
      <c r="I16" s="220"/>
      <c r="J16" s="49"/>
      <c r="K16" s="30"/>
      <c r="L16" s="1"/>
      <c r="AA16" s="241"/>
      <c r="AB16" s="241"/>
      <c r="AC16" s="241"/>
      <c r="AD16" s="241"/>
      <c r="AE16" s="241"/>
    </row>
    <row r="17" spans="1:31">
      <c r="B17" s="157"/>
      <c r="C17" s="210"/>
      <c r="D17" s="221"/>
      <c r="E17" s="210"/>
      <c r="F17" s="221"/>
      <c r="G17" s="36"/>
      <c r="H17" s="219"/>
      <c r="I17" s="220"/>
      <c r="J17" s="49"/>
      <c r="K17" s="30"/>
      <c r="L17" s="1"/>
      <c r="AA17" s="241"/>
      <c r="AB17" s="241"/>
      <c r="AC17" s="241"/>
      <c r="AD17" s="241"/>
      <c r="AE17" s="241"/>
    </row>
    <row r="18" spans="1:31">
      <c r="B18" s="157"/>
      <c r="C18" s="210"/>
      <c r="D18" s="221"/>
      <c r="E18" s="210"/>
      <c r="F18" s="221"/>
      <c r="G18" s="36"/>
      <c r="H18" s="219"/>
      <c r="I18" s="220"/>
      <c r="J18" s="49"/>
      <c r="K18" s="30"/>
      <c r="L18" s="1"/>
      <c r="AA18" s="241"/>
      <c r="AB18" s="241"/>
      <c r="AC18" s="241"/>
      <c r="AD18" s="241"/>
      <c r="AE18" s="241"/>
    </row>
    <row r="19" spans="1:31">
      <c r="B19" s="157"/>
      <c r="C19" s="210"/>
      <c r="D19" s="221"/>
      <c r="E19" s="210"/>
      <c r="F19" s="221"/>
      <c r="G19" s="36"/>
      <c r="H19" s="219"/>
      <c r="I19" s="220"/>
      <c r="J19" s="49"/>
      <c r="K19" s="30"/>
      <c r="L19" s="1"/>
      <c r="AA19" s="241"/>
      <c r="AB19" s="241"/>
      <c r="AC19" s="241"/>
      <c r="AD19" s="241"/>
      <c r="AE19" s="241"/>
    </row>
    <row r="20" spans="1:31">
      <c r="B20" s="157"/>
      <c r="C20" s="210"/>
      <c r="D20" s="221"/>
      <c r="E20" s="210"/>
      <c r="F20" s="221"/>
      <c r="G20" s="36"/>
      <c r="H20" s="219"/>
      <c r="I20" s="220"/>
      <c r="J20" s="49"/>
      <c r="K20" s="30"/>
      <c r="L20" s="1"/>
      <c r="AA20" s="241"/>
      <c r="AB20" s="241"/>
      <c r="AC20" s="241"/>
      <c r="AD20" s="241"/>
      <c r="AE20" s="241"/>
    </row>
    <row r="21" spans="1:31">
      <c r="B21" s="157"/>
      <c r="C21" s="210"/>
      <c r="D21" s="223"/>
      <c r="E21" s="123"/>
      <c r="F21" s="221"/>
      <c r="G21" s="36"/>
      <c r="H21" s="219"/>
      <c r="I21" s="220"/>
      <c r="J21" s="49"/>
      <c r="K21" s="30"/>
      <c r="L21" s="1"/>
      <c r="AA21" s="241"/>
      <c r="AB21" s="241"/>
      <c r="AC21" s="241"/>
      <c r="AD21" s="241"/>
      <c r="AE21" s="241"/>
    </row>
    <row r="22" spans="1:31">
      <c r="A22" s="196"/>
      <c r="B22" s="222"/>
      <c r="C22" s="1"/>
      <c r="D22" s="223"/>
      <c r="E22" s="1"/>
      <c r="F22" s="223"/>
      <c r="G22" s="36"/>
      <c r="H22" s="219"/>
      <c r="I22" s="1"/>
      <c r="J22" s="29"/>
      <c r="K22" s="30"/>
      <c r="L22" s="1"/>
      <c r="AA22" s="241"/>
      <c r="AB22" s="241"/>
      <c r="AC22" s="241"/>
      <c r="AD22" s="241"/>
      <c r="AE22" s="241"/>
    </row>
    <row r="23" spans="1:31">
      <c r="B23" s="1"/>
      <c r="C23" s="123"/>
      <c r="D23" s="221"/>
      <c r="E23" s="123"/>
      <c r="F23" s="221"/>
      <c r="G23" s="36"/>
      <c r="H23" s="219"/>
      <c r="I23" s="1"/>
      <c r="J23" s="1"/>
      <c r="K23" s="30"/>
      <c r="L23" s="1"/>
      <c r="AA23" s="241"/>
      <c r="AB23" s="241"/>
      <c r="AC23" s="241"/>
      <c r="AD23" s="241"/>
      <c r="AE23" s="241"/>
    </row>
    <row r="24" spans="1:31">
      <c r="B24" s="1"/>
      <c r="C24" s="123"/>
      <c r="D24" s="123"/>
      <c r="E24" s="123"/>
      <c r="F24" s="123"/>
      <c r="G24" s="36"/>
      <c r="H24" s="219"/>
      <c r="I24" s="1"/>
      <c r="J24" s="1"/>
      <c r="K24" s="30"/>
      <c r="L24" s="1"/>
      <c r="AA24" s="241"/>
      <c r="AB24" s="241"/>
      <c r="AC24" s="241"/>
      <c r="AD24" s="241"/>
      <c r="AE24" s="241"/>
    </row>
    <row r="25" spans="1:31">
      <c r="B25" s="218"/>
      <c r="C25" s="226"/>
      <c r="D25" s="217"/>
      <c r="E25" s="226"/>
      <c r="F25" s="217"/>
      <c r="G25" s="36"/>
      <c r="H25" s="219"/>
      <c r="I25" s="1"/>
      <c r="J25" s="1"/>
      <c r="K25" s="30"/>
      <c r="L25" s="1"/>
      <c r="AA25" s="241"/>
      <c r="AB25" s="241"/>
      <c r="AC25" s="241"/>
      <c r="AD25" s="241"/>
      <c r="AE25" s="241"/>
    </row>
    <row r="26" spans="1:31">
      <c r="B26" s="226"/>
      <c r="C26" s="226"/>
      <c r="D26" s="217"/>
      <c r="E26" s="226"/>
      <c r="F26" s="217"/>
      <c r="G26" s="36"/>
      <c r="H26" s="219"/>
      <c r="I26" s="1"/>
      <c r="J26" s="1"/>
      <c r="K26" s="30"/>
      <c r="L26" s="1"/>
      <c r="AA26" s="241"/>
      <c r="AB26" s="241"/>
      <c r="AC26" s="241"/>
      <c r="AD26" s="241"/>
      <c r="AE26" s="241"/>
    </row>
    <row r="27" spans="1:31">
      <c r="B27" s="226"/>
      <c r="C27" s="226"/>
      <c r="D27" s="217"/>
      <c r="E27" s="226"/>
      <c r="F27" s="217"/>
      <c r="G27" s="36"/>
      <c r="H27" s="219"/>
      <c r="I27" s="1"/>
      <c r="J27" s="1"/>
      <c r="K27" s="30"/>
      <c r="L27" s="1"/>
      <c r="AA27" s="241"/>
      <c r="AB27" s="241"/>
      <c r="AC27" s="241"/>
      <c r="AD27" s="241"/>
      <c r="AE27" s="241"/>
    </row>
    <row r="28" spans="1:31">
      <c r="B28" s="226"/>
      <c r="C28" s="226"/>
      <c r="D28" s="217"/>
      <c r="E28" s="226"/>
      <c r="F28" s="217"/>
      <c r="G28" s="36"/>
      <c r="H28" s="219"/>
      <c r="I28" s="1"/>
      <c r="J28" s="1"/>
      <c r="AA28" s="241"/>
      <c r="AB28" s="241"/>
      <c r="AC28" s="241"/>
      <c r="AD28" s="241"/>
      <c r="AE28" s="241"/>
    </row>
    <row r="29" spans="1:31">
      <c r="H29" s="219"/>
      <c r="I29" s="225"/>
      <c r="J29" s="1"/>
      <c r="AA29" s="241"/>
      <c r="AB29" s="241"/>
      <c r="AC29" s="241"/>
      <c r="AD29" s="241"/>
      <c r="AE29" s="241"/>
    </row>
    <row r="30" spans="1:31">
      <c r="I30" s="30"/>
      <c r="J30" s="1"/>
      <c r="AA30" s="241"/>
      <c r="AB30" s="241"/>
      <c r="AC30" s="241"/>
      <c r="AD30" s="241"/>
      <c r="AE30" s="241"/>
    </row>
    <row r="31" spans="1:31">
      <c r="I31" s="30"/>
      <c r="J31" s="1"/>
      <c r="AA31" s="241"/>
      <c r="AB31" s="241"/>
      <c r="AC31" s="241"/>
      <c r="AD31" s="241"/>
      <c r="AE31" s="241"/>
    </row>
    <row r="32" spans="1:31">
      <c r="I32" s="30"/>
      <c r="J32" s="1"/>
    </row>
    <row r="33" spans="9:10">
      <c r="I33" s="30"/>
      <c r="J33" s="1"/>
    </row>
    <row r="34" spans="9:10">
      <c r="I34" s="30"/>
      <c r="J34" s="1"/>
    </row>
    <row r="35" spans="9:10">
      <c r="I35" s="30"/>
      <c r="J35" s="1"/>
    </row>
    <row r="36" spans="9:10">
      <c r="I36" s="30"/>
      <c r="J36" s="1"/>
    </row>
  </sheetData>
  <sortState xmlns:xlrd2="http://schemas.microsoft.com/office/spreadsheetml/2017/richdata2" ref="B16:F23">
    <sortCondition ref="B16:B23"/>
  </sortState>
  <mergeCells count="3">
    <mergeCell ref="H2:I2"/>
    <mergeCell ref="B2:F2"/>
    <mergeCell ref="B1:F1"/>
  </mergeCells>
  <hyperlinks>
    <hyperlink ref="B1:F1" location="'Table of Contents'!A1" display="Table of Contents" xr:uid="{BBFD3B53-59C4-47BC-9D58-B6EFA4F86D03}"/>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C1D4-5BE4-45DE-9659-32EB04574727}">
  <dimension ref="A1:AE43"/>
  <sheetViews>
    <sheetView workbookViewId="0">
      <selection activeCell="B1" sqref="B1:F1"/>
    </sheetView>
  </sheetViews>
  <sheetFormatPr defaultRowHeight="14.25"/>
  <cols>
    <col min="1" max="1" width="9.1328125" style="29"/>
    <col min="2" max="2" width="28.86328125" customWidth="1"/>
    <col min="3" max="10" width="14.1328125" customWidth="1"/>
    <col min="11" max="11" width="10.59765625" customWidth="1"/>
    <col min="12" max="25" width="9.06640625" customWidth="1"/>
    <col min="27" max="27" width="26.73046875" customWidth="1"/>
  </cols>
  <sheetData>
    <row r="1" spans="2:31">
      <c r="B1" s="436" t="s">
        <v>122</v>
      </c>
      <c r="C1" s="436"/>
      <c r="D1" s="436"/>
      <c r="E1" s="436"/>
      <c r="F1" s="436"/>
      <c r="I1" s="2"/>
      <c r="AA1" s="191"/>
      <c r="AB1" s="191"/>
      <c r="AC1" s="191"/>
      <c r="AD1" s="191"/>
      <c r="AE1" s="191"/>
    </row>
    <row r="2" spans="2:31" ht="16.899999999999999">
      <c r="B2" s="439" t="s">
        <v>179</v>
      </c>
      <c r="C2" s="439"/>
      <c r="D2" s="439"/>
      <c r="E2" s="439"/>
      <c r="F2" s="440"/>
      <c r="G2" s="29"/>
      <c r="H2" s="432" t="s">
        <v>157</v>
      </c>
      <c r="I2" s="432"/>
      <c r="J2" s="432"/>
      <c r="AA2" s="240"/>
      <c r="AB2" s="191"/>
      <c r="AC2" s="201"/>
      <c r="AD2" s="191"/>
      <c r="AE2" s="191"/>
    </row>
    <row r="3" spans="2:31">
      <c r="B3" s="23" t="s">
        <v>158</v>
      </c>
      <c r="C3" s="72" t="s">
        <v>159</v>
      </c>
      <c r="D3" s="72" t="s">
        <v>160</v>
      </c>
      <c r="E3" s="72" t="s">
        <v>161</v>
      </c>
      <c r="F3" s="72" t="s">
        <v>121</v>
      </c>
      <c r="G3" s="29"/>
      <c r="H3" s="72" t="s">
        <v>73</v>
      </c>
      <c r="I3" s="72" t="s">
        <v>140</v>
      </c>
      <c r="J3" s="72" t="s">
        <v>141</v>
      </c>
      <c r="AA3" s="240"/>
      <c r="AB3" s="196"/>
      <c r="AC3" s="201"/>
      <c r="AD3" s="191"/>
      <c r="AE3" s="201"/>
    </row>
    <row r="4" spans="2:31">
      <c r="B4" s="40" t="s">
        <v>64</v>
      </c>
      <c r="C4" s="41">
        <v>113</v>
      </c>
      <c r="D4" s="41">
        <v>526</v>
      </c>
      <c r="E4" s="41">
        <v>631</v>
      </c>
      <c r="F4" s="41">
        <f>SUM(C4:E4)</f>
        <v>1270</v>
      </c>
      <c r="G4" s="29"/>
      <c r="H4" s="14" t="s">
        <v>162</v>
      </c>
      <c r="I4" s="42">
        <v>87146</v>
      </c>
      <c r="J4" s="34">
        <v>785014</v>
      </c>
      <c r="AA4" s="240"/>
      <c r="AB4" s="196"/>
      <c r="AC4" s="201"/>
      <c r="AD4" s="191"/>
      <c r="AE4" s="191"/>
    </row>
    <row r="5" spans="2:31">
      <c r="B5" s="40" t="s">
        <v>65</v>
      </c>
      <c r="C5" s="41">
        <v>233</v>
      </c>
      <c r="D5" s="41">
        <v>11786</v>
      </c>
      <c r="E5" s="41">
        <v>11633</v>
      </c>
      <c r="F5" s="41">
        <f t="shared" ref="F5:F12" si="0">SUM(C5:E5)</f>
        <v>23652</v>
      </c>
      <c r="G5" s="29"/>
      <c r="H5" s="14" t="s">
        <v>74</v>
      </c>
      <c r="I5" s="42">
        <v>104380</v>
      </c>
      <c r="J5" s="34">
        <v>878761</v>
      </c>
      <c r="AA5" s="240"/>
      <c r="AB5" s="196"/>
      <c r="AC5" s="201"/>
      <c r="AD5" s="191"/>
      <c r="AE5" s="191"/>
    </row>
    <row r="6" spans="2:31">
      <c r="B6" s="40" t="s">
        <v>66</v>
      </c>
      <c r="C6" s="41">
        <v>102</v>
      </c>
      <c r="D6" s="41">
        <v>1648</v>
      </c>
      <c r="E6" s="41">
        <v>1630</v>
      </c>
      <c r="F6" s="41">
        <f t="shared" si="0"/>
        <v>3380</v>
      </c>
      <c r="G6" s="29"/>
      <c r="H6" s="16" t="s">
        <v>121</v>
      </c>
      <c r="I6" s="43">
        <f>SUM(I4:I5)</f>
        <v>191526</v>
      </c>
      <c r="J6" s="44">
        <f>SUM(J4:J5)</f>
        <v>1663775</v>
      </c>
      <c r="K6" s="149"/>
      <c r="L6" s="111"/>
      <c r="N6" s="1"/>
      <c r="AA6" s="240"/>
      <c r="AB6" s="196"/>
      <c r="AC6" s="201"/>
      <c r="AD6" s="191"/>
      <c r="AE6" s="191"/>
    </row>
    <row r="7" spans="2:31">
      <c r="B7" s="40" t="s">
        <v>67</v>
      </c>
      <c r="C7" s="41">
        <v>11</v>
      </c>
      <c r="D7" s="41">
        <v>58</v>
      </c>
      <c r="E7" s="41">
        <v>60</v>
      </c>
      <c r="F7" s="41">
        <f t="shared" si="0"/>
        <v>129</v>
      </c>
      <c r="G7" s="29"/>
      <c r="H7" s="12" t="s">
        <v>474</v>
      </c>
      <c r="I7" s="45"/>
      <c r="J7" s="45"/>
      <c r="L7" s="124"/>
      <c r="M7" s="111"/>
      <c r="N7" s="1"/>
      <c r="AA7" s="240"/>
      <c r="AB7" s="196"/>
      <c r="AC7" s="201"/>
      <c r="AD7" s="191"/>
      <c r="AE7" s="201"/>
    </row>
    <row r="8" spans="2:31">
      <c r="B8" s="40" t="s">
        <v>68</v>
      </c>
      <c r="C8" s="41">
        <v>115</v>
      </c>
      <c r="D8" s="41">
        <v>477</v>
      </c>
      <c r="E8" s="41">
        <v>361</v>
      </c>
      <c r="F8" s="41">
        <f t="shared" si="0"/>
        <v>953</v>
      </c>
      <c r="G8" s="29"/>
      <c r="L8" s="124"/>
      <c r="M8" s="111"/>
      <c r="N8" s="111"/>
      <c r="AA8" s="240"/>
      <c r="AB8" s="196"/>
      <c r="AC8" s="201"/>
      <c r="AD8" s="191"/>
      <c r="AE8" s="191"/>
    </row>
    <row r="9" spans="2:31" ht="16.899999999999999">
      <c r="B9" s="40" t="s">
        <v>69</v>
      </c>
      <c r="C9" s="41">
        <v>2555</v>
      </c>
      <c r="D9" s="41">
        <v>2259</v>
      </c>
      <c r="E9" s="41">
        <v>32631</v>
      </c>
      <c r="F9" s="41">
        <f t="shared" si="0"/>
        <v>37445</v>
      </c>
      <c r="G9" s="45"/>
      <c r="H9" s="432" t="s">
        <v>421</v>
      </c>
      <c r="I9" s="432"/>
      <c r="J9" s="45"/>
      <c r="K9" s="230"/>
      <c r="L9" s="124"/>
      <c r="M9" s="111"/>
      <c r="N9" s="111"/>
      <c r="AA9" s="240"/>
      <c r="AB9" s="196"/>
      <c r="AC9" s="201"/>
      <c r="AD9" s="191"/>
      <c r="AE9" s="201"/>
    </row>
    <row r="10" spans="2:31">
      <c r="B10" s="40" t="s">
        <v>70</v>
      </c>
      <c r="C10" s="41">
        <v>2360</v>
      </c>
      <c r="D10" s="41">
        <v>1087</v>
      </c>
      <c r="E10" s="41">
        <v>32530</v>
      </c>
      <c r="F10" s="41">
        <f t="shared" si="0"/>
        <v>35977</v>
      </c>
      <c r="G10" s="45"/>
      <c r="H10" s="72" t="s">
        <v>75</v>
      </c>
      <c r="I10" s="72" t="s">
        <v>163</v>
      </c>
      <c r="J10" s="230"/>
      <c r="K10" s="230"/>
      <c r="L10" s="124"/>
      <c r="M10" s="111"/>
      <c r="AA10" s="240"/>
      <c r="AB10" s="191"/>
      <c r="AC10" s="201"/>
      <c r="AD10" s="191"/>
      <c r="AE10" s="191"/>
    </row>
    <row r="11" spans="2:31" ht="15.4">
      <c r="B11" s="40" t="s">
        <v>71</v>
      </c>
      <c r="C11" s="41">
        <v>51</v>
      </c>
      <c r="D11" s="41">
        <v>1726</v>
      </c>
      <c r="E11" s="41">
        <v>1247</v>
      </c>
      <c r="F11" s="41">
        <f t="shared" si="0"/>
        <v>3024</v>
      </c>
      <c r="G11" s="45"/>
      <c r="H11" s="46" t="s">
        <v>165</v>
      </c>
      <c r="I11" s="41">
        <v>162827</v>
      </c>
      <c r="J11" s="29"/>
      <c r="L11" s="124"/>
      <c r="M11" s="124"/>
      <c r="AA11" s="240"/>
      <c r="AB11" s="196"/>
      <c r="AC11" s="201"/>
      <c r="AD11" s="6"/>
      <c r="AE11" s="209"/>
    </row>
    <row r="12" spans="2:31" ht="15.4">
      <c r="B12" s="40" t="s">
        <v>72</v>
      </c>
      <c r="C12" s="41">
        <v>3133</v>
      </c>
      <c r="D12" s="41">
        <v>34228</v>
      </c>
      <c r="E12" s="41">
        <v>48335</v>
      </c>
      <c r="F12" s="41">
        <f t="shared" si="0"/>
        <v>85696</v>
      </c>
      <c r="G12" s="45"/>
      <c r="H12" s="46" t="s">
        <v>164</v>
      </c>
      <c r="I12" s="41">
        <v>28699</v>
      </c>
      <c r="J12" s="29"/>
      <c r="N12" s="36"/>
      <c r="O12" s="1"/>
      <c r="AA12" s="240"/>
      <c r="AB12" s="6"/>
      <c r="AC12" s="6"/>
      <c r="AD12" s="6"/>
      <c r="AE12" s="6"/>
    </row>
    <row r="13" spans="2:31">
      <c r="B13" s="16" t="s">
        <v>121</v>
      </c>
      <c r="C13" s="26">
        <f>SUM(C4:C12)</f>
        <v>8673</v>
      </c>
      <c r="D13" s="26">
        <f>SUM(D4:D12)</f>
        <v>53795</v>
      </c>
      <c r="E13" s="26">
        <f>SUM(E4:E12)</f>
        <v>129058</v>
      </c>
      <c r="F13" s="47">
        <f>SUM(F4:F12)</f>
        <v>191526</v>
      </c>
      <c r="G13" s="29"/>
      <c r="H13" s="48" t="s">
        <v>121</v>
      </c>
      <c r="I13" s="33">
        <f>SUM(I11:I12)</f>
        <v>191526</v>
      </c>
      <c r="J13" s="29"/>
      <c r="N13" s="36"/>
      <c r="O13" s="1"/>
      <c r="AA13" s="240"/>
    </row>
    <row r="14" spans="2:31">
      <c r="B14" s="12" t="s">
        <v>166</v>
      </c>
      <c r="C14" s="29"/>
      <c r="D14" s="29"/>
      <c r="E14" s="29"/>
      <c r="F14" s="29"/>
      <c r="G14" s="29"/>
      <c r="H14" s="296" t="s">
        <v>552</v>
      </c>
      <c r="I14" s="29"/>
      <c r="J14" s="29"/>
      <c r="N14" s="36"/>
      <c r="O14" s="1"/>
      <c r="AA14" s="240"/>
    </row>
    <row r="15" spans="2:31">
      <c r="B15" s="296" t="s">
        <v>552</v>
      </c>
      <c r="C15" s="29"/>
      <c r="D15" s="29"/>
      <c r="E15" s="29"/>
      <c r="F15" s="29"/>
      <c r="G15" s="29"/>
      <c r="H15" s="12"/>
      <c r="I15" s="240"/>
      <c r="J15" s="240"/>
      <c r="AA15" s="240"/>
    </row>
    <row r="16" spans="2:31" ht="16.899999999999999">
      <c r="B16" s="12"/>
      <c r="C16" s="12"/>
      <c r="D16" s="29"/>
      <c r="E16" s="49"/>
      <c r="F16" s="29"/>
      <c r="G16" s="29"/>
      <c r="H16" s="441" t="s">
        <v>478</v>
      </c>
      <c r="I16" s="442"/>
      <c r="J16" s="443"/>
      <c r="K16" s="4"/>
      <c r="L16" s="4"/>
      <c r="AA16" s="240"/>
    </row>
    <row r="17" spans="2:31" ht="16.899999999999999">
      <c r="B17" s="428" t="s">
        <v>178</v>
      </c>
      <c r="C17" s="428"/>
      <c r="D17" s="428"/>
      <c r="E17" s="428"/>
      <c r="F17" s="428"/>
      <c r="G17" s="29"/>
      <c r="H17" s="72" t="s">
        <v>129</v>
      </c>
      <c r="I17" s="74" t="s">
        <v>165</v>
      </c>
      <c r="J17" s="75" t="s">
        <v>164</v>
      </c>
      <c r="K17" s="1"/>
      <c r="L17" s="1"/>
      <c r="AA17" s="240"/>
    </row>
    <row r="18" spans="2:31">
      <c r="B18" s="52" t="s">
        <v>158</v>
      </c>
      <c r="C18" s="195" t="s">
        <v>159</v>
      </c>
      <c r="D18" s="195" t="s">
        <v>160</v>
      </c>
      <c r="E18" s="195" t="s">
        <v>161</v>
      </c>
      <c r="F18" s="194" t="s">
        <v>121</v>
      </c>
      <c r="G18" s="29"/>
      <c r="H18" s="14" t="s">
        <v>130</v>
      </c>
      <c r="I18" s="50">
        <v>1327</v>
      </c>
      <c r="J18" s="50">
        <v>10947</v>
      </c>
      <c r="K18" s="1"/>
      <c r="L18" s="1"/>
      <c r="AA18" s="240"/>
    </row>
    <row r="19" spans="2:31">
      <c r="B19" s="24" t="s">
        <v>168</v>
      </c>
      <c r="C19" s="20">
        <v>13</v>
      </c>
      <c r="D19" s="20">
        <v>29</v>
      </c>
      <c r="E19" s="20"/>
      <c r="F19" s="20">
        <f>SUM(C19:E19)</f>
        <v>42</v>
      </c>
      <c r="G19" s="29"/>
      <c r="H19" s="14" t="s">
        <v>167</v>
      </c>
      <c r="I19" s="50">
        <v>10719</v>
      </c>
      <c r="J19" s="50">
        <v>2079</v>
      </c>
      <c r="K19" s="1"/>
      <c r="L19" s="1"/>
      <c r="AA19" s="240"/>
    </row>
    <row r="20" spans="2:31">
      <c r="B20" s="24" t="s">
        <v>170</v>
      </c>
      <c r="C20" s="20">
        <v>10909</v>
      </c>
      <c r="D20" s="20">
        <v>52804</v>
      </c>
      <c r="E20" s="20">
        <v>7264</v>
      </c>
      <c r="F20" s="20">
        <f t="shared" ref="F20:F27" si="1">SUM(C20:E20)</f>
        <v>70977</v>
      </c>
      <c r="G20" s="29"/>
      <c r="H20" s="14" t="s">
        <v>169</v>
      </c>
      <c r="I20" s="50">
        <v>31261</v>
      </c>
      <c r="J20" s="50">
        <v>4822</v>
      </c>
      <c r="K20" s="1"/>
      <c r="L20" s="1"/>
      <c r="AA20" s="240"/>
    </row>
    <row r="21" spans="2:31">
      <c r="B21" s="24" t="s">
        <v>65</v>
      </c>
      <c r="C21" s="20">
        <v>3557</v>
      </c>
      <c r="D21" s="20">
        <v>62128</v>
      </c>
      <c r="E21" s="20">
        <v>14141</v>
      </c>
      <c r="F21" s="20">
        <f t="shared" si="1"/>
        <v>79826</v>
      </c>
      <c r="G21" s="29"/>
      <c r="H21" s="14" t="s">
        <v>171</v>
      </c>
      <c r="I21" s="50">
        <v>22358</v>
      </c>
      <c r="J21" s="50">
        <v>2842</v>
      </c>
      <c r="K21" s="1"/>
      <c r="L21" s="1"/>
      <c r="AA21" s="240"/>
    </row>
    <row r="22" spans="2:31">
      <c r="B22" s="24" t="s">
        <v>173</v>
      </c>
      <c r="C22" s="20">
        <v>11277</v>
      </c>
      <c r="D22" s="20">
        <v>119776</v>
      </c>
      <c r="E22" s="20">
        <v>9495</v>
      </c>
      <c r="F22" s="20">
        <f t="shared" si="1"/>
        <v>140548</v>
      </c>
      <c r="G22" s="29"/>
      <c r="H22" s="14" t="s">
        <v>172</v>
      </c>
      <c r="I22" s="50">
        <v>15990</v>
      </c>
      <c r="J22" s="50">
        <v>1682</v>
      </c>
      <c r="K22" s="1"/>
      <c r="L22" s="1"/>
      <c r="AA22" s="240"/>
    </row>
    <row r="23" spans="2:31">
      <c r="B23" s="24" t="s">
        <v>67</v>
      </c>
      <c r="C23" s="20">
        <v>770</v>
      </c>
      <c r="D23" s="20">
        <v>3040</v>
      </c>
      <c r="E23" s="20">
        <v>375</v>
      </c>
      <c r="F23" s="20">
        <f t="shared" si="1"/>
        <v>4185</v>
      </c>
      <c r="G23" s="29"/>
      <c r="H23" s="14" t="s">
        <v>174</v>
      </c>
      <c r="I23" s="50">
        <v>22262</v>
      </c>
      <c r="J23" s="50">
        <v>1826</v>
      </c>
      <c r="K23" s="1"/>
      <c r="L23" s="1"/>
      <c r="AA23" s="240"/>
    </row>
    <row r="24" spans="2:31">
      <c r="B24" s="24" t="s">
        <v>69</v>
      </c>
      <c r="C24" s="20">
        <v>30205</v>
      </c>
      <c r="D24" s="20">
        <v>17543</v>
      </c>
      <c r="E24" s="20">
        <v>83909</v>
      </c>
      <c r="F24" s="20">
        <f t="shared" si="1"/>
        <v>131657</v>
      </c>
      <c r="G24" s="29"/>
      <c r="H24" s="14" t="s">
        <v>136</v>
      </c>
      <c r="I24" s="50">
        <v>19652</v>
      </c>
      <c r="J24" s="50">
        <v>1450</v>
      </c>
      <c r="K24" s="1"/>
      <c r="L24" s="1"/>
      <c r="AA24" s="240"/>
    </row>
    <row r="25" spans="2:31">
      <c r="B25" s="24" t="s">
        <v>70</v>
      </c>
      <c r="C25" s="20">
        <v>182648</v>
      </c>
      <c r="D25" s="20">
        <v>42947</v>
      </c>
      <c r="E25" s="20">
        <v>8049</v>
      </c>
      <c r="F25" s="20">
        <f t="shared" si="1"/>
        <v>233644</v>
      </c>
      <c r="G25" s="29"/>
      <c r="H25" s="14" t="s">
        <v>70</v>
      </c>
      <c r="I25" s="50">
        <v>39258</v>
      </c>
      <c r="J25" s="50">
        <v>3051</v>
      </c>
      <c r="K25" s="55"/>
      <c r="L25" s="1"/>
      <c r="AA25" s="240"/>
      <c r="AE25" s="201"/>
    </row>
    <row r="26" spans="2:31">
      <c r="B26" s="24" t="s">
        <v>71</v>
      </c>
      <c r="C26" s="20">
        <v>5344</v>
      </c>
      <c r="D26" s="20">
        <v>45506</v>
      </c>
      <c r="E26" s="20">
        <v>5822</v>
      </c>
      <c r="F26" s="20">
        <f t="shared" si="1"/>
        <v>56672</v>
      </c>
      <c r="G26" s="29"/>
      <c r="H26" s="11" t="s">
        <v>121</v>
      </c>
      <c r="I26" s="11">
        <f>SUM(I18:I25)</f>
        <v>162827</v>
      </c>
      <c r="J26" s="11">
        <f>SUM(J18:J25)</f>
        <v>28699</v>
      </c>
      <c r="K26" s="1"/>
      <c r="L26" s="1"/>
      <c r="AA26" s="240"/>
    </row>
    <row r="27" spans="2:31">
      <c r="B27" s="24" t="s">
        <v>72</v>
      </c>
      <c r="C27" s="20">
        <v>147935</v>
      </c>
      <c r="D27" s="20">
        <v>687329</v>
      </c>
      <c r="E27" s="20">
        <v>110916</v>
      </c>
      <c r="F27" s="20">
        <f t="shared" si="1"/>
        <v>946180</v>
      </c>
      <c r="G27" s="29"/>
      <c r="H27" s="296" t="s">
        <v>552</v>
      </c>
      <c r="I27" s="29"/>
      <c r="J27" s="29"/>
      <c r="K27" s="1"/>
      <c r="L27" s="1"/>
      <c r="AA27" s="240"/>
    </row>
    <row r="28" spans="2:31">
      <c r="B28" s="25" t="s">
        <v>121</v>
      </c>
      <c r="C28" s="53">
        <f>SUM(C19:C27)</f>
        <v>392658</v>
      </c>
      <c r="D28" s="53">
        <f>SUM(D19:D27)</f>
        <v>1031102</v>
      </c>
      <c r="E28" s="53">
        <f>SUM(E19:E27)</f>
        <v>239971</v>
      </c>
      <c r="F28" s="53">
        <f>SUM(F19:F27)</f>
        <v>1663731</v>
      </c>
      <c r="G28" s="29"/>
      <c r="H28" s="29"/>
      <c r="I28" s="29"/>
      <c r="J28" s="29"/>
      <c r="K28" s="4"/>
      <c r="AA28" s="240"/>
    </row>
    <row r="29" spans="2:31">
      <c r="B29" s="437" t="s">
        <v>479</v>
      </c>
      <c r="C29" s="437"/>
      <c r="D29" s="437"/>
      <c r="E29" s="54"/>
      <c r="F29" s="54"/>
      <c r="G29" s="29"/>
      <c r="H29" s="2"/>
      <c r="I29" s="4"/>
      <c r="J29" s="4"/>
      <c r="K29" s="1"/>
      <c r="L29" s="4"/>
      <c r="M29" s="4"/>
      <c r="AA29" s="240"/>
    </row>
    <row r="30" spans="2:31">
      <c r="B30" s="438"/>
      <c r="C30" s="438"/>
      <c r="D30" s="438"/>
      <c r="H30" s="157"/>
      <c r="I30" s="157"/>
      <c r="J30" s="1"/>
      <c r="K30" s="1"/>
      <c r="L30" s="1"/>
      <c r="M30" s="1"/>
      <c r="AA30" s="240"/>
    </row>
    <row r="31" spans="2:31">
      <c r="B31" s="438"/>
      <c r="C31" s="438"/>
      <c r="D31" s="438"/>
      <c r="H31" s="157"/>
      <c r="I31" s="157"/>
      <c r="J31" s="1"/>
      <c r="K31" s="1"/>
      <c r="L31" s="4"/>
      <c r="M31" s="1"/>
      <c r="AA31" s="240"/>
    </row>
    <row r="32" spans="2:31">
      <c r="B32" s="438"/>
      <c r="C32" s="438"/>
      <c r="D32" s="438"/>
      <c r="H32" s="157"/>
      <c r="I32" s="1"/>
      <c r="J32" s="1"/>
      <c r="K32" s="1"/>
      <c r="L32" s="1"/>
      <c r="M32" s="1"/>
      <c r="AA32" s="240"/>
    </row>
    <row r="33" spans="2:27">
      <c r="B33" s="226"/>
      <c r="C33" s="226"/>
      <c r="D33" s="226"/>
      <c r="E33" s="226"/>
      <c r="H33" s="157"/>
      <c r="I33" s="1"/>
      <c r="J33" s="1"/>
      <c r="K33" s="1"/>
      <c r="L33" s="1"/>
      <c r="M33" s="1"/>
      <c r="AA33" s="240"/>
    </row>
    <row r="34" spans="2:27">
      <c r="B34" s="226"/>
      <c r="C34" s="226"/>
      <c r="D34" s="226"/>
      <c r="E34" s="226"/>
      <c r="H34" s="157"/>
      <c r="I34" s="1"/>
      <c r="J34" s="1"/>
      <c r="K34" s="1"/>
      <c r="L34" s="1"/>
      <c r="M34" s="1"/>
      <c r="AA34" s="240"/>
    </row>
    <row r="35" spans="2:27">
      <c r="B35" s="226"/>
      <c r="C35" s="226"/>
      <c r="D35" s="226"/>
      <c r="E35" s="226"/>
      <c r="H35" s="157"/>
      <c r="I35" s="1"/>
      <c r="J35" s="1"/>
      <c r="K35" s="1"/>
      <c r="L35" s="1"/>
      <c r="M35" s="1"/>
      <c r="AA35" s="240"/>
    </row>
    <row r="36" spans="2:27">
      <c r="B36" s="226"/>
      <c r="C36" s="226"/>
      <c r="D36" s="226"/>
      <c r="E36" s="226"/>
      <c r="H36" s="157"/>
      <c r="I36" s="1"/>
      <c r="J36" s="1"/>
      <c r="K36" s="1"/>
      <c r="L36" s="1"/>
      <c r="M36" s="1"/>
      <c r="N36" s="1"/>
      <c r="O36" s="1"/>
      <c r="AA36" s="240"/>
    </row>
    <row r="37" spans="2:27">
      <c r="B37" s="226"/>
      <c r="C37" s="226"/>
      <c r="D37" s="226"/>
      <c r="E37" s="226"/>
      <c r="H37" s="157"/>
      <c r="I37" s="1"/>
      <c r="J37" s="1"/>
      <c r="K37" s="1"/>
      <c r="L37" s="1"/>
      <c r="M37" s="1"/>
      <c r="AA37" s="240"/>
    </row>
    <row r="38" spans="2:27">
      <c r="B38" s="226"/>
      <c r="C38" s="226"/>
      <c r="D38" s="226"/>
      <c r="E38" s="226"/>
      <c r="H38" s="36"/>
      <c r="I38" s="1"/>
      <c r="J38" s="1"/>
      <c r="K38" s="1"/>
      <c r="L38" s="1"/>
      <c r="M38" s="1"/>
      <c r="AA38" s="240"/>
    </row>
    <row r="39" spans="2:27">
      <c r="B39" s="226"/>
      <c r="C39" s="226"/>
      <c r="D39" s="226"/>
      <c r="E39" s="226"/>
      <c r="H39" s="36"/>
      <c r="I39" s="1"/>
      <c r="J39" s="1"/>
      <c r="K39" s="1"/>
      <c r="L39" s="1"/>
      <c r="M39" s="1"/>
    </row>
    <row r="40" spans="2:27">
      <c r="B40" s="226"/>
      <c r="C40" s="226"/>
      <c r="D40" s="226"/>
      <c r="E40" s="226"/>
      <c r="H40" s="36"/>
      <c r="I40" s="1"/>
      <c r="J40" s="1"/>
      <c r="K40" s="1"/>
      <c r="L40" s="1"/>
    </row>
    <row r="41" spans="2:27">
      <c r="B41" s="226"/>
      <c r="C41" s="226"/>
      <c r="D41" s="226"/>
      <c r="E41" s="226"/>
      <c r="H41" s="36"/>
      <c r="I41" s="1"/>
      <c r="J41" s="1"/>
      <c r="K41" s="1"/>
      <c r="L41" s="1"/>
    </row>
    <row r="42" spans="2:27">
      <c r="D42" s="226"/>
      <c r="E42" s="226"/>
      <c r="H42" s="36"/>
      <c r="I42" s="1"/>
      <c r="J42" s="1"/>
      <c r="K42" s="1"/>
    </row>
    <row r="43" spans="2:27">
      <c r="H43" s="30"/>
      <c r="I43" s="1"/>
      <c r="J43" s="1"/>
    </row>
  </sheetData>
  <mergeCells count="7">
    <mergeCell ref="B29:D32"/>
    <mergeCell ref="B1:F1"/>
    <mergeCell ref="B17:F17"/>
    <mergeCell ref="B2:F2"/>
    <mergeCell ref="H2:J2"/>
    <mergeCell ref="H9:I9"/>
    <mergeCell ref="H16:J16"/>
  </mergeCells>
  <hyperlinks>
    <hyperlink ref="B1:F1" location="'Table of Contents'!A1" display="Table of Contents" xr:uid="{3FBED85C-6247-4013-AC13-2D682A425D07}"/>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18733-7A2B-48E8-A89A-0DA207E8F0EE}">
  <dimension ref="A1:AE36"/>
  <sheetViews>
    <sheetView workbookViewId="0">
      <selection activeCell="B1" sqref="B1:F1"/>
    </sheetView>
  </sheetViews>
  <sheetFormatPr defaultRowHeight="14.25"/>
  <cols>
    <col min="1" max="1" width="9.1328125" style="35"/>
    <col min="2" max="2" width="44.59765625" customWidth="1"/>
    <col min="3" max="3" width="23.73046875" customWidth="1"/>
    <col min="5" max="5" width="32.73046875" customWidth="1"/>
    <col min="6" max="6" width="14.3984375" customWidth="1"/>
    <col min="7" max="7" width="11.59765625" customWidth="1"/>
    <col min="12" max="24" width="9.06640625" customWidth="1"/>
    <col min="27" max="27" width="26.796875" customWidth="1"/>
  </cols>
  <sheetData>
    <row r="1" spans="2:31">
      <c r="B1" s="436" t="s">
        <v>122</v>
      </c>
      <c r="C1" s="436"/>
      <c r="D1" s="436"/>
      <c r="E1" s="436"/>
      <c r="F1" s="436"/>
      <c r="G1" s="35"/>
      <c r="H1" s="35"/>
      <c r="I1" s="35"/>
      <c r="J1" s="35"/>
      <c r="AA1" s="191"/>
      <c r="AB1" s="191"/>
      <c r="AC1" s="191"/>
      <c r="AD1" s="191"/>
      <c r="AE1" s="191"/>
    </row>
    <row r="2" spans="2:31" ht="14.25" customHeight="1">
      <c r="B2" s="432" t="s">
        <v>180</v>
      </c>
      <c r="C2" s="432"/>
      <c r="D2" s="35"/>
      <c r="E2" s="240"/>
      <c r="F2" s="240"/>
      <c r="G2" s="35"/>
      <c r="H2" s="35"/>
      <c r="I2" s="35"/>
      <c r="J2" s="35"/>
      <c r="AA2" s="240"/>
      <c r="AB2" s="240"/>
      <c r="AC2" s="201"/>
      <c r="AD2" s="191"/>
      <c r="AE2" s="201"/>
    </row>
    <row r="3" spans="2:31" ht="14.25" customHeight="1">
      <c r="B3" s="23" t="s">
        <v>139</v>
      </c>
      <c r="C3" s="293" t="s">
        <v>181</v>
      </c>
      <c r="D3" s="35"/>
      <c r="E3" s="240"/>
      <c r="F3" s="240"/>
      <c r="G3" s="35"/>
      <c r="H3" s="35"/>
      <c r="I3" s="35"/>
      <c r="J3" s="35"/>
      <c r="AA3" s="240"/>
      <c r="AB3" s="240"/>
      <c r="AC3" s="201"/>
      <c r="AD3" s="191"/>
      <c r="AE3" s="191"/>
    </row>
    <row r="4" spans="2:31" ht="14.25" customHeight="1">
      <c r="B4" s="77" t="s">
        <v>151</v>
      </c>
      <c r="C4" s="292">
        <v>7880</v>
      </c>
      <c r="D4" s="35"/>
      <c r="E4" s="240"/>
      <c r="F4" s="240"/>
      <c r="G4" s="35"/>
      <c r="H4" s="35"/>
      <c r="I4" s="35"/>
      <c r="J4" s="35"/>
      <c r="AA4" s="240"/>
      <c r="AB4" s="240"/>
      <c r="AC4" s="201"/>
      <c r="AD4" s="191"/>
      <c r="AE4" s="191"/>
    </row>
    <row r="5" spans="2:31" ht="14.25" customHeight="1">
      <c r="B5" s="77" t="s">
        <v>61</v>
      </c>
      <c r="C5" s="292">
        <v>12753</v>
      </c>
      <c r="D5" s="35"/>
      <c r="E5" s="240"/>
      <c r="F5" s="240"/>
      <c r="G5" s="35"/>
      <c r="H5" s="35"/>
      <c r="I5" s="35"/>
      <c r="J5" s="35"/>
      <c r="AA5" s="240"/>
      <c r="AB5" s="240"/>
      <c r="AC5" s="201"/>
      <c r="AD5" s="191"/>
      <c r="AE5" s="191"/>
    </row>
    <row r="6" spans="2:31" ht="14.25" customHeight="1">
      <c r="B6" s="77" t="s">
        <v>62</v>
      </c>
      <c r="C6" s="292">
        <v>14431</v>
      </c>
      <c r="D6" s="35"/>
      <c r="E6" s="240"/>
      <c r="F6" s="240"/>
      <c r="G6" s="35"/>
      <c r="H6" s="35"/>
      <c r="I6" s="35"/>
      <c r="J6" s="35"/>
      <c r="AA6" s="240"/>
      <c r="AB6" s="240"/>
      <c r="AC6" s="201"/>
      <c r="AD6" s="191"/>
      <c r="AE6" s="191"/>
    </row>
    <row r="7" spans="2:31" ht="14.25" customHeight="1">
      <c r="B7" s="77" t="s">
        <v>63</v>
      </c>
      <c r="C7" s="292">
        <v>8570</v>
      </c>
      <c r="D7" s="35"/>
      <c r="E7" s="12"/>
      <c r="F7" s="35"/>
      <c r="G7" s="35"/>
      <c r="H7" s="35"/>
      <c r="I7" s="35"/>
      <c r="J7" s="35"/>
      <c r="AA7" s="240"/>
      <c r="AB7" s="240"/>
      <c r="AC7" s="201"/>
      <c r="AD7" s="191"/>
      <c r="AE7" s="191"/>
    </row>
    <row r="8" spans="2:31" ht="14.25" customHeight="1">
      <c r="B8" s="77" t="s">
        <v>177</v>
      </c>
      <c r="C8" s="292">
        <v>819</v>
      </c>
      <c r="D8" s="35"/>
      <c r="E8" s="35"/>
      <c r="F8" s="35"/>
      <c r="G8" s="35"/>
      <c r="H8" s="35"/>
      <c r="I8" s="35"/>
      <c r="J8" s="35"/>
      <c r="AA8" s="240"/>
      <c r="AB8" s="240"/>
      <c r="AC8" s="201"/>
      <c r="AD8" s="191"/>
      <c r="AE8" s="191"/>
    </row>
    <row r="9" spans="2:31" ht="14.25" customHeight="1">
      <c r="B9" s="80" t="s">
        <v>121</v>
      </c>
      <c r="C9" s="212">
        <f>SUM(C4:C8)</f>
        <v>44453</v>
      </c>
      <c r="D9" s="35"/>
      <c r="E9" s="434" t="s">
        <v>482</v>
      </c>
      <c r="F9" s="434"/>
      <c r="G9" s="434"/>
      <c r="H9" s="238"/>
      <c r="I9" s="35"/>
      <c r="J9" s="35"/>
      <c r="AA9" s="240"/>
      <c r="AB9" s="240"/>
      <c r="AC9" s="201"/>
      <c r="AD9" s="191"/>
      <c r="AE9" s="191"/>
    </row>
    <row r="10" spans="2:31" ht="14.25" customHeight="1">
      <c r="B10" s="296" t="s">
        <v>552</v>
      </c>
      <c r="C10" s="35"/>
      <c r="D10" s="35"/>
      <c r="E10" s="23" t="s">
        <v>182</v>
      </c>
      <c r="F10" s="17" t="s">
        <v>188</v>
      </c>
      <c r="G10" s="17" t="s">
        <v>189</v>
      </c>
      <c r="H10" s="76" t="s">
        <v>181</v>
      </c>
      <c r="I10" s="35"/>
      <c r="J10" s="35"/>
      <c r="AA10" s="240"/>
      <c r="AB10" s="240"/>
      <c r="AC10" s="201"/>
      <c r="AD10" s="191"/>
      <c r="AE10" s="191"/>
    </row>
    <row r="11" spans="2:31" ht="14.25" customHeight="1">
      <c r="B11" s="12"/>
      <c r="C11" s="196"/>
      <c r="D11" s="35"/>
      <c r="E11" s="14" t="s">
        <v>191</v>
      </c>
      <c r="F11" s="78">
        <v>887</v>
      </c>
      <c r="G11" s="78">
        <v>2237</v>
      </c>
      <c r="H11" s="78">
        <f>SUM(F11:G11)</f>
        <v>3124</v>
      </c>
      <c r="I11" s="1"/>
      <c r="J11" s="35"/>
      <c r="AA11" s="240"/>
      <c r="AB11" s="240"/>
      <c r="AC11" s="201"/>
      <c r="AD11" s="6"/>
      <c r="AE11" s="6"/>
    </row>
    <row r="12" spans="2:31" ht="14.25" customHeight="1">
      <c r="B12" s="432" t="s">
        <v>187</v>
      </c>
      <c r="C12" s="432"/>
      <c r="D12" s="35"/>
      <c r="E12" s="14" t="s">
        <v>183</v>
      </c>
      <c r="F12" s="78">
        <v>13506</v>
      </c>
      <c r="G12" s="78">
        <v>27823</v>
      </c>
      <c r="H12" s="78">
        <f>SUM(F12:G12)</f>
        <v>41329</v>
      </c>
      <c r="I12" s="1"/>
      <c r="J12" s="2"/>
      <c r="K12" s="4"/>
      <c r="L12" s="4"/>
      <c r="AA12" s="240"/>
      <c r="AB12" s="6"/>
      <c r="AC12" s="6"/>
      <c r="AD12" s="6"/>
      <c r="AE12" s="6"/>
    </row>
    <row r="13" spans="2:31" ht="14.25" customHeight="1">
      <c r="B13" s="23" t="s">
        <v>73</v>
      </c>
      <c r="C13" s="17" t="s">
        <v>181</v>
      </c>
      <c r="D13" s="35"/>
      <c r="E13" s="16" t="s">
        <v>121</v>
      </c>
      <c r="F13" s="212">
        <f>SUM(F11:F12)</f>
        <v>14393</v>
      </c>
      <c r="G13" s="212">
        <f>SUM(G11:G12)</f>
        <v>30060</v>
      </c>
      <c r="H13" s="212">
        <v>44453</v>
      </c>
      <c r="I13" s="1"/>
      <c r="J13" s="36"/>
      <c r="K13" s="1"/>
      <c r="L13" s="1"/>
      <c r="AA13" s="240"/>
    </row>
    <row r="14" spans="2:31" ht="14.25" customHeight="1">
      <c r="B14" s="14" t="s">
        <v>162</v>
      </c>
      <c r="C14" s="78">
        <v>20260</v>
      </c>
      <c r="D14" s="35"/>
      <c r="E14" s="296" t="s">
        <v>552</v>
      </c>
      <c r="F14" s="35"/>
      <c r="G14" s="35"/>
      <c r="I14" s="35"/>
      <c r="J14" s="36"/>
      <c r="K14" s="1"/>
      <c r="L14" s="1"/>
      <c r="AA14" s="240"/>
    </row>
    <row r="15" spans="2:31" ht="14.25" customHeight="1">
      <c r="B15" s="14" t="s">
        <v>74</v>
      </c>
      <c r="C15" s="78">
        <v>24193</v>
      </c>
      <c r="D15" s="35"/>
      <c r="F15" s="163"/>
      <c r="I15" s="35"/>
      <c r="J15" s="36"/>
      <c r="K15" s="1"/>
      <c r="L15" s="1"/>
      <c r="AA15" s="240"/>
    </row>
    <row r="16" spans="2:31" ht="14.25" customHeight="1">
      <c r="B16" s="16" t="s">
        <v>121</v>
      </c>
      <c r="C16" s="212">
        <f>SUM(C14:C15)</f>
        <v>44453</v>
      </c>
      <c r="D16" s="35"/>
      <c r="E16" s="434" t="s">
        <v>184</v>
      </c>
      <c r="F16" s="434"/>
      <c r="G16" s="35"/>
      <c r="H16" s="35"/>
      <c r="I16" s="35"/>
      <c r="J16" s="35"/>
      <c r="K16" s="36"/>
      <c r="L16" s="1"/>
      <c r="AA16" s="240"/>
    </row>
    <row r="17" spans="2:27" ht="14.25" customHeight="1">
      <c r="B17" s="296" t="s">
        <v>552</v>
      </c>
      <c r="C17" s="35"/>
      <c r="D17" s="35"/>
      <c r="E17" s="81" t="s">
        <v>185</v>
      </c>
      <c r="F17" s="78">
        <v>37031</v>
      </c>
      <c r="G17" s="35"/>
      <c r="H17" s="36"/>
      <c r="I17" s="35"/>
      <c r="J17" s="35"/>
      <c r="K17" s="36"/>
      <c r="L17" s="1"/>
      <c r="AA17" s="240"/>
    </row>
    <row r="18" spans="2:27" ht="14.25" customHeight="1">
      <c r="B18" s="12"/>
      <c r="C18" s="196"/>
      <c r="D18" s="35"/>
      <c r="E18" s="81" t="s">
        <v>186</v>
      </c>
      <c r="F18" s="211">
        <f>F17/193349</f>
        <v>0.19152413511318911</v>
      </c>
      <c r="G18" s="35"/>
      <c r="H18" s="36"/>
      <c r="I18" s="35"/>
      <c r="J18" s="35"/>
      <c r="K18" s="36"/>
      <c r="L18" s="1"/>
      <c r="AA18" s="240"/>
    </row>
    <row r="19" spans="2:27" ht="14.25" customHeight="1">
      <c r="B19" s="432" t="s">
        <v>190</v>
      </c>
      <c r="C19" s="432"/>
      <c r="D19" s="35"/>
      <c r="E19" s="296" t="s">
        <v>552</v>
      </c>
      <c r="F19" s="82"/>
      <c r="G19" s="35"/>
      <c r="H19" s="36"/>
      <c r="I19" s="35"/>
      <c r="J19" s="35"/>
      <c r="K19" s="36"/>
      <c r="L19" s="1"/>
      <c r="AA19" s="240"/>
    </row>
    <row r="20" spans="2:27" ht="14.25" customHeight="1">
      <c r="B20" s="65" t="s">
        <v>123</v>
      </c>
      <c r="C20" s="76" t="s">
        <v>181</v>
      </c>
      <c r="D20" s="35"/>
      <c r="E20" s="163"/>
      <c r="F20" s="227"/>
      <c r="G20" s="227"/>
      <c r="H20" s="227"/>
      <c r="I20" s="35"/>
      <c r="J20" s="35" t="s">
        <v>195</v>
      </c>
      <c r="AA20" s="240"/>
    </row>
    <row r="21" spans="2:27" ht="14.25" customHeight="1">
      <c r="B21" s="77" t="s">
        <v>192</v>
      </c>
      <c r="C21" s="78">
        <v>28909</v>
      </c>
      <c r="D21" s="35"/>
      <c r="I21" s="35"/>
      <c r="J21" s="36"/>
      <c r="K21" s="1"/>
      <c r="AA21" s="240"/>
    </row>
    <row r="22" spans="2:27" ht="14.25" customHeight="1">
      <c r="B22" s="77" t="s">
        <v>193</v>
      </c>
      <c r="C22" s="78">
        <v>1427</v>
      </c>
      <c r="D22" s="35"/>
      <c r="I22" s="35"/>
      <c r="J22" s="36"/>
      <c r="K22" s="1"/>
      <c r="AA22" s="240"/>
    </row>
    <row r="23" spans="2:27" ht="14.25" customHeight="1">
      <c r="B23" s="77" t="s">
        <v>194</v>
      </c>
      <c r="C23" s="78">
        <v>8301</v>
      </c>
      <c r="D23" s="35"/>
      <c r="I23" s="35"/>
      <c r="J23" s="36"/>
      <c r="K23" s="1"/>
      <c r="AA23" s="240"/>
    </row>
    <row r="24" spans="2:27" ht="14.25" customHeight="1">
      <c r="B24" s="77" t="s">
        <v>42</v>
      </c>
      <c r="C24" s="78">
        <v>91</v>
      </c>
      <c r="D24" s="35"/>
      <c r="I24" s="35"/>
      <c r="J24" s="36"/>
      <c r="K24" s="1"/>
      <c r="AA24" s="240"/>
    </row>
    <row r="25" spans="2:27" ht="14.25" customHeight="1">
      <c r="B25" s="77" t="s">
        <v>44</v>
      </c>
      <c r="C25" s="78">
        <v>4941</v>
      </c>
      <c r="D25" s="35"/>
      <c r="I25" s="35"/>
      <c r="J25" s="36"/>
      <c r="K25" s="1"/>
      <c r="AA25" s="240"/>
    </row>
    <row r="26" spans="2:27">
      <c r="B26" s="40" t="s">
        <v>47</v>
      </c>
      <c r="C26" s="78">
        <v>784</v>
      </c>
      <c r="D26" s="35"/>
      <c r="I26" s="35"/>
      <c r="J26" s="227"/>
      <c r="K26" s="227"/>
      <c r="AA26" s="240"/>
    </row>
    <row r="27" spans="2:27">
      <c r="B27" s="16" t="s">
        <v>121</v>
      </c>
      <c r="C27" s="212">
        <f>SUM(C21:C26)</f>
        <v>44453</v>
      </c>
      <c r="J27" s="227"/>
      <c r="K27" s="227"/>
      <c r="AA27" s="240"/>
    </row>
    <row r="28" spans="2:27">
      <c r="B28" s="296" t="s">
        <v>552</v>
      </c>
      <c r="K28" s="227"/>
      <c r="AA28" s="240"/>
    </row>
    <row r="29" spans="2:27">
      <c r="AA29" s="240"/>
    </row>
    <row r="30" spans="2:27">
      <c r="B30" s="226"/>
      <c r="C30" s="226"/>
    </row>
    <row r="31" spans="2:27">
      <c r="B31" s="226"/>
      <c r="C31" s="226"/>
    </row>
    <row r="32" spans="2:27">
      <c r="B32" s="226"/>
      <c r="C32" s="226"/>
    </row>
    <row r="33" spans="2:3">
      <c r="B33" s="226"/>
      <c r="C33" s="226"/>
    </row>
    <row r="34" spans="2:3">
      <c r="B34" s="226"/>
      <c r="C34" s="226"/>
    </row>
    <row r="35" spans="2:3">
      <c r="B35" s="226"/>
      <c r="C35" s="226"/>
    </row>
    <row r="36" spans="2:3">
      <c r="B36" s="226"/>
      <c r="C36" s="226"/>
    </row>
  </sheetData>
  <mergeCells count="6">
    <mergeCell ref="E9:G9"/>
    <mergeCell ref="B12:C12"/>
    <mergeCell ref="B19:C19"/>
    <mergeCell ref="B1:F1"/>
    <mergeCell ref="B2:C2"/>
    <mergeCell ref="E16:F16"/>
  </mergeCells>
  <hyperlinks>
    <hyperlink ref="B1:F1" location="'Table of Contents'!A1" display="Table of Contents" xr:uid="{263C2B92-8150-433B-B176-1F15C428C99E}"/>
  </hyperlink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39E1FFA8F46DA4CBBDAA815F40E23A5" ma:contentTypeVersion="11" ma:contentTypeDescription="Create a new document." ma:contentTypeScope="" ma:versionID="0e43e474b71aadf9fcc81dec583bebe7">
  <xsd:schema xmlns:xsd="http://www.w3.org/2001/XMLSchema" xmlns:xs="http://www.w3.org/2001/XMLSchema" xmlns:p="http://schemas.microsoft.com/office/2006/metadata/properties" xmlns:ns3="d44614dc-bd9c-4d1a-90dc-dce6f644057e" xmlns:ns4="26c88e19-55e3-4045-ba71-db966d27944c" targetNamespace="http://schemas.microsoft.com/office/2006/metadata/properties" ma:root="true" ma:fieldsID="845f97e9b34a5b2d2e8cff9d07904127" ns3:_="" ns4:_="">
    <xsd:import namespace="d44614dc-bd9c-4d1a-90dc-dce6f644057e"/>
    <xsd:import namespace="26c88e19-55e3-4045-ba71-db966d27944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4614dc-bd9c-4d1a-90dc-dce6f644057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88e19-55e3-4045-ba71-db966d27944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10002-EFFF-4A76-B957-0E55C8B09DA9}">
  <ds:schemaRefs>
    <ds:schemaRef ds:uri="http://schemas.microsoft.com/office/2006/metadata/properties"/>
    <ds:schemaRef ds:uri="http://purl.org/dc/dcmitype/"/>
    <ds:schemaRef ds:uri="http://purl.org/dc/terms/"/>
    <ds:schemaRef ds:uri="http://www.w3.org/XML/1998/namespace"/>
    <ds:schemaRef ds:uri="http://purl.org/dc/elements/1.1/"/>
    <ds:schemaRef ds:uri="26c88e19-55e3-4045-ba71-db966d27944c"/>
    <ds:schemaRef ds:uri="http://schemas.microsoft.com/office/2006/documentManagement/types"/>
    <ds:schemaRef ds:uri="d44614dc-bd9c-4d1a-90dc-dce6f644057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161C491-1FD1-4138-95D3-80DF54BCD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4614dc-bd9c-4d1a-90dc-dce6f644057e"/>
    <ds:schemaRef ds:uri="26c88e19-55e3-4045-ba71-db966d2794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FF25D8-39EA-4AE9-A386-137B4E853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Table of Contents</vt:lpstr>
      <vt:lpstr>Tab 1 QHP and WAH by County</vt:lpstr>
      <vt:lpstr>Tab 2 QHP &amp; WAH by Month</vt:lpstr>
      <vt:lpstr>Tab 3 By Carrier and County</vt:lpstr>
      <vt:lpstr>Tab 4 By Metal and FPL</vt:lpstr>
      <vt:lpstr>Tab 5 QHP and WAH by Age, FPL</vt:lpstr>
      <vt:lpstr>Tab 6 QHP Households</vt:lpstr>
      <vt:lpstr>Tab 7 QHP and WAH Demographics</vt:lpstr>
      <vt:lpstr>Tab 8 QDP</vt:lpstr>
      <vt:lpstr>Tab 9 MPS Selection by Month</vt:lpstr>
      <vt:lpstr>Tab 10 QHP by FPL</vt:lpstr>
      <vt:lpstr>Tab 11 Premiums &amp; Deductibles</vt:lpstr>
      <vt:lpstr>Tab 12 QHP by Subsidy Status</vt:lpstr>
      <vt:lpstr>Tab 13 Avg. Premium by County</vt:lpstr>
      <vt:lpstr>Tab 14 Assisted Enrollments</vt:lpstr>
      <vt:lpstr>Tab 15 Non-English Calls</vt:lpstr>
      <vt:lpstr>Tab 16 Telephonic Interpretn. </vt:lpstr>
      <vt:lpstr>Tab 17 Online Language Services</vt:lpstr>
      <vt:lpstr>Tab 18 QHP Customer Movement</vt:lpstr>
      <vt:lpstr>Tab 19 QHP Disenrollment</vt:lpstr>
      <vt:lpstr>Tab 20 Churn</vt:lpstr>
      <vt:lpstr>Tab 21 Special Enrollments</vt:lpstr>
      <vt:lpstr>Tab 22 Cascade Care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Earnest Kim</dc:creator>
  <cp:lastModifiedBy>Dennis, Margaret</cp:lastModifiedBy>
  <dcterms:created xsi:type="dcterms:W3CDTF">2021-03-16T18:41:55Z</dcterms:created>
  <dcterms:modified xsi:type="dcterms:W3CDTF">2021-09-09T19:42:13Z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0x010100239E1FFA8F46DA4CBBDAA815F40E23A5</vt:lpwstr>
  </property>
</Properties>
</file>