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hidePivotFieldList="1" defaultThemeVersion="166925"/>
  <mc:AlternateContent xmlns:mc="http://schemas.openxmlformats.org/markup-compatibility/2006">
    <mc:Choice Requires="x15">
      <x15ac:absPath xmlns:x15ac="http://schemas.microsoft.com/office/spreadsheetml/2010/11/ac" url="G:\Analytics Collaboration\2023 Projects\2023 Spring Enrollment Report OE10\4. Final Deliverables\"/>
    </mc:Choice>
  </mc:AlternateContent>
  <xr:revisionPtr revIDLastSave="0" documentId="13_ncr:1_{0F329F23-2E38-4ACC-8EED-5018BA41492A}" xr6:coauthVersionLast="47" xr6:coauthVersionMax="47" xr10:uidLastSave="{00000000-0000-0000-0000-000000000000}"/>
  <bookViews>
    <workbookView xWindow="73680" yWindow="2910" windowWidth="29040" windowHeight="15840" tabRatio="743" xr2:uid="{9FA12314-6E49-4C5A-B81C-22D6FF9BC905}"/>
  </bookViews>
  <sheets>
    <sheet name="Table of Contents" sheetId="12" r:id="rId1"/>
    <sheet name="Tab 1 QHP &amp; WAH by County" sheetId="1" r:id="rId2"/>
    <sheet name="Tab 2 QHP &amp; WAH by Month" sheetId="27" r:id="rId3"/>
    <sheet name="Tab 3 By Carrier and County" sheetId="31" r:id="rId4"/>
    <sheet name="Tab 4 By Metal and FPL" sheetId="3" r:id="rId5"/>
    <sheet name="Tab 5 QHP and WAH by Age, FPL" sheetId="4" r:id="rId6"/>
    <sheet name="Tab 6 QHP Households" sheetId="5" r:id="rId7"/>
    <sheet name="Tab 7 QHP and WAH Demographics" sheetId="6" r:id="rId8"/>
    <sheet name="Tab 8 QDP" sheetId="7" r:id="rId9"/>
    <sheet name="Tab 9 MPS Selection by Month" sheetId="13" r:id="rId10"/>
    <sheet name="Tab 10 Income &amp; Deductible" sheetId="14" r:id="rId11"/>
    <sheet name="Tab 11 Average Net Premiums" sheetId="15" r:id="rId12"/>
    <sheet name="Tab 12 QHP by Subsidy Status" sheetId="33" r:id="rId13"/>
    <sheet name="Tab 13 Avg. Premium by County" sheetId="34" r:id="rId14"/>
    <sheet name="Tab 14 Assisted Enrollments" sheetId="18" r:id="rId15"/>
    <sheet name="Tab 15 Non-English Calls" sheetId="19" r:id="rId16"/>
    <sheet name="Tab 16 Telephonic Interpretn. " sheetId="21" r:id="rId17"/>
    <sheet name="Tab 17 Online Language Serv " sheetId="35" r:id="rId18"/>
    <sheet name="Tab 18 QHP Annual Movement" sheetId="36" r:id="rId19"/>
    <sheet name="Tab 19 QHP Annual Disenrollment" sheetId="24" r:id="rId20"/>
    <sheet name="Tab 20 Annual Churn" sheetId="37" r:id="rId21"/>
    <sheet name="Tab 21 Annual Special Enrollmts" sheetId="26" r:id="rId22"/>
    <sheet name="Tab 22 Cascade Care" sheetId="38" r:id="rId23"/>
    <sheet name="Tab 23 Cascade Care Savings" sheetId="40" r:id="rId24"/>
  </sheets>
  <definedNames>
    <definedName name="_xlnm._FilterDatabase" localSheetId="16" hidden="1">'Tab 16 Telephonic Interpretn. '!$B$4:$D$77</definedName>
    <definedName name="_xlnm._FilterDatabase" localSheetId="3" hidden="1">'Tab 3 By Carrier and County'!$F$3:$I$224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1" i="38" l="1"/>
  <c r="G250" i="38"/>
  <c r="G249" i="38"/>
  <c r="G248" i="38"/>
  <c r="G247" i="38"/>
  <c r="G246" i="38"/>
  <c r="G245" i="38"/>
  <c r="G244" i="38"/>
  <c r="G243" i="38"/>
  <c r="G242" i="38"/>
  <c r="G241" i="38"/>
  <c r="G240" i="38"/>
  <c r="G239" i="38"/>
  <c r="G238" i="38"/>
  <c r="G237" i="38"/>
  <c r="G236" i="38"/>
  <c r="G235" i="38"/>
  <c r="G234" i="38"/>
  <c r="G233" i="38"/>
  <c r="G226" i="38"/>
  <c r="G222" i="38"/>
  <c r="G221" i="38"/>
  <c r="G220" i="38"/>
  <c r="G219" i="38"/>
  <c r="G218" i="38"/>
  <c r="G217" i="38"/>
  <c r="G216" i="38"/>
  <c r="G215" i="38"/>
  <c r="G213" i="38"/>
  <c r="G212" i="38"/>
  <c r="G211" i="38"/>
  <c r="G210" i="38"/>
  <c r="G209" i="38"/>
  <c r="G208" i="38"/>
  <c r="G207" i="38"/>
  <c r="G206" i="38"/>
  <c r="G205" i="38"/>
  <c r="G204" i="38"/>
  <c r="G203" i="38"/>
  <c r="G201" i="38"/>
  <c r="G200" i="38"/>
  <c r="G199" i="38"/>
  <c r="G198" i="38"/>
  <c r="G197" i="38"/>
  <c r="G196" i="38"/>
  <c r="G195" i="38"/>
  <c r="G194" i="38"/>
  <c r="G193" i="38"/>
  <c r="G192" i="38"/>
  <c r="G191" i="38"/>
  <c r="G188" i="38"/>
  <c r="G187" i="38"/>
  <c r="G186" i="38"/>
  <c r="G185" i="38"/>
  <c r="G184" i="38"/>
  <c r="G183" i="38"/>
  <c r="G182" i="38"/>
  <c r="G181" i="38"/>
  <c r="G180" i="38"/>
  <c r="G179" i="38"/>
  <c r="G178" i="38"/>
  <c r="G177" i="38"/>
  <c r="G176" i="38"/>
  <c r="G175" i="38"/>
  <c r="G174" i="38"/>
  <c r="G173" i="38"/>
  <c r="G172" i="38"/>
  <c r="G171" i="38"/>
  <c r="G170" i="38"/>
  <c r="G169" i="38"/>
  <c r="G168" i="38"/>
  <c r="G167" i="38"/>
  <c r="G166" i="38"/>
  <c r="G165" i="38"/>
  <c r="G164" i="38"/>
  <c r="G163" i="38"/>
  <c r="G162" i="38"/>
  <c r="G161" i="38"/>
  <c r="G160" i="38"/>
  <c r="G159" i="38"/>
  <c r="G158" i="38"/>
  <c r="G157" i="38"/>
  <c r="G156" i="38"/>
  <c r="G155" i="38"/>
  <c r="G154" i="38"/>
  <c r="G153" i="38"/>
  <c r="G152" i="38"/>
  <c r="G151" i="38"/>
  <c r="G150" i="38"/>
  <c r="G148" i="38"/>
  <c r="G147" i="38"/>
  <c r="G146" i="38"/>
  <c r="G145" i="38"/>
  <c r="G144" i="38"/>
  <c r="G143" i="38"/>
  <c r="G142" i="38"/>
  <c r="G141" i="38"/>
  <c r="G140" i="38"/>
  <c r="G139" i="38"/>
  <c r="G138" i="38"/>
  <c r="G137" i="38"/>
  <c r="G136" i="38"/>
  <c r="G135" i="38"/>
  <c r="G134" i="38"/>
  <c r="G133" i="38"/>
  <c r="G132" i="38"/>
  <c r="G131" i="38"/>
  <c r="G130" i="38"/>
  <c r="G129" i="38"/>
  <c r="G128" i="38"/>
  <c r="G127" i="38"/>
  <c r="G126" i="38"/>
  <c r="G125" i="38"/>
  <c r="G124" i="38"/>
  <c r="G123" i="38"/>
  <c r="G122" i="38"/>
  <c r="G121" i="38"/>
  <c r="G119" i="38"/>
  <c r="G118" i="38"/>
  <c r="G117" i="38"/>
  <c r="G116" i="38"/>
  <c r="G115" i="38"/>
  <c r="G114" i="38"/>
  <c r="G113" i="38"/>
  <c r="G112" i="38"/>
  <c r="G111" i="38"/>
  <c r="G110" i="38"/>
  <c r="G109" i="38"/>
  <c r="G108" i="38"/>
  <c r="G107" i="38"/>
  <c r="G106" i="38"/>
  <c r="G105" i="38"/>
  <c r="G104" i="38"/>
  <c r="G103" i="38"/>
  <c r="G102" i="38"/>
  <c r="G101" i="38"/>
  <c r="G100" i="38"/>
  <c r="G99" i="38"/>
  <c r="G98" i="38"/>
  <c r="G97" i="38"/>
  <c r="G96" i="38"/>
  <c r="G95" i="38"/>
  <c r="G94" i="38"/>
  <c r="G93" i="38"/>
  <c r="G92" i="38"/>
  <c r="G89" i="38"/>
  <c r="G77" i="38"/>
  <c r="G76" i="38"/>
  <c r="G75" i="38"/>
  <c r="G74" i="38"/>
  <c r="G73" i="38"/>
  <c r="G72" i="38"/>
  <c r="G71" i="38"/>
  <c r="G70" i="38"/>
  <c r="G69" i="38"/>
  <c r="G68" i="38"/>
  <c r="G67" i="38"/>
  <c r="G63" i="38"/>
  <c r="G62" i="38"/>
  <c r="G61" i="38"/>
  <c r="G60" i="38"/>
  <c r="G59" i="38"/>
  <c r="G58" i="38"/>
  <c r="G57" i="38"/>
  <c r="F56" i="38"/>
  <c r="E56" i="38"/>
  <c r="G56" i="38" s="1"/>
  <c r="G55" i="38"/>
  <c r="G54" i="38"/>
  <c r="G53" i="38"/>
  <c r="G52" i="38"/>
  <c r="G51" i="38"/>
  <c r="G50" i="38"/>
  <c r="G49" i="38"/>
  <c r="G48" i="38"/>
  <c r="G47" i="38"/>
  <c r="G46" i="38"/>
  <c r="G45" i="38"/>
  <c r="G44" i="38"/>
  <c r="G43" i="38"/>
  <c r="G42" i="38"/>
  <c r="G41" i="38"/>
  <c r="G40" i="38"/>
  <c r="G39" i="38"/>
  <c r="G38" i="38"/>
  <c r="G37" i="38"/>
  <c r="G36" i="38"/>
  <c r="G35" i="38"/>
  <c r="M5" i="34"/>
  <c r="AT36" i="38"/>
  <c r="AS36" i="38"/>
  <c r="AR36" i="38"/>
  <c r="AS23" i="38"/>
  <c r="AT23" i="38"/>
  <c r="AR23" i="38"/>
  <c r="AR11" i="38"/>
  <c r="E56" i="40"/>
  <c r="D56" i="40"/>
  <c r="C56" i="40"/>
  <c r="F55" i="40"/>
  <c r="F54" i="40"/>
  <c r="F53" i="40"/>
  <c r="F52" i="40"/>
  <c r="F51" i="40"/>
  <c r="F50" i="40"/>
  <c r="F49" i="40"/>
  <c r="F48" i="40"/>
  <c r="F47" i="40"/>
  <c r="F32" i="7"/>
  <c r="F33" i="7"/>
  <c r="F34" i="7"/>
  <c r="F35" i="7"/>
  <c r="F36" i="7"/>
  <c r="F37" i="7"/>
  <c r="F38" i="7"/>
  <c r="F39" i="7"/>
  <c r="F31" i="7"/>
  <c r="E40" i="7"/>
  <c r="D40" i="7"/>
  <c r="C40" i="7"/>
  <c r="F40" i="7" s="1"/>
  <c r="C41" i="40"/>
  <c r="J34" i="36"/>
  <c r="I44" i="40"/>
  <c r="C28" i="40"/>
  <c r="C18" i="40"/>
  <c r="C9" i="40"/>
  <c r="P15" i="13"/>
  <c r="P16" i="13"/>
  <c r="P17" i="13"/>
  <c r="P18" i="13"/>
  <c r="P19" i="13"/>
  <c r="P14" i="13"/>
  <c r="C7" i="4"/>
  <c r="D7" i="4"/>
  <c r="D12" i="26"/>
  <c r="C12" i="26"/>
  <c r="E20" i="38"/>
  <c r="F19" i="7"/>
  <c r="N20" i="36"/>
  <c r="W7" i="34"/>
  <c r="W8" i="34"/>
  <c r="W9" i="34"/>
  <c r="W10" i="34"/>
  <c r="W11" i="34"/>
  <c r="W12" i="34"/>
  <c r="W13" i="34"/>
  <c r="W14" i="34"/>
  <c r="W15" i="34"/>
  <c r="W16" i="34"/>
  <c r="W17" i="34"/>
  <c r="W18" i="34"/>
  <c r="W19" i="34"/>
  <c r="W20" i="34"/>
  <c r="W21" i="34"/>
  <c r="W22" i="34"/>
  <c r="W23" i="34"/>
  <c r="W24" i="34"/>
  <c r="W25" i="34"/>
  <c r="W26" i="34"/>
  <c r="W27" i="34"/>
  <c r="W28" i="34"/>
  <c r="W29" i="34"/>
  <c r="W30" i="34"/>
  <c r="W31" i="34"/>
  <c r="W32" i="34"/>
  <c r="W33" i="34"/>
  <c r="W34" i="34"/>
  <c r="W35" i="34"/>
  <c r="W36" i="34"/>
  <c r="W37" i="34"/>
  <c r="W38" i="34"/>
  <c r="W39" i="34"/>
  <c r="W40" i="34"/>
  <c r="W41" i="34"/>
  <c r="W42" i="34"/>
  <c r="W43" i="34"/>
  <c r="W44" i="34"/>
  <c r="W6" i="34"/>
  <c r="Q7" i="34"/>
  <c r="Q8" i="34"/>
  <c r="Q9" i="34"/>
  <c r="Q10" i="34"/>
  <c r="Q11" i="34"/>
  <c r="Q12" i="34"/>
  <c r="Q13" i="34"/>
  <c r="Q14" i="34"/>
  <c r="Q15" i="34"/>
  <c r="Q16" i="34"/>
  <c r="Q17" i="34"/>
  <c r="Q18" i="34"/>
  <c r="Q19" i="34"/>
  <c r="Q20" i="34"/>
  <c r="Q21" i="34"/>
  <c r="Q22" i="34"/>
  <c r="Q23" i="34"/>
  <c r="Q24" i="34"/>
  <c r="Q25" i="34"/>
  <c r="Q26" i="34"/>
  <c r="Q27" i="34"/>
  <c r="Q28" i="34"/>
  <c r="Q29" i="34"/>
  <c r="Q30" i="34"/>
  <c r="Q31" i="34"/>
  <c r="Q32" i="34"/>
  <c r="Q33" i="34"/>
  <c r="Q34" i="34"/>
  <c r="Q35" i="34"/>
  <c r="Q36" i="34"/>
  <c r="Q37" i="34"/>
  <c r="Q38" i="34"/>
  <c r="Q39" i="34"/>
  <c r="Q40" i="34"/>
  <c r="Q41" i="34"/>
  <c r="Q42" i="34"/>
  <c r="Q43" i="34"/>
  <c r="Q44" i="34"/>
  <c r="Q6" i="34"/>
  <c r="N7" i="34"/>
  <c r="N8" i="34"/>
  <c r="N9" i="34"/>
  <c r="N10" i="34"/>
  <c r="N11" i="34"/>
  <c r="N12" i="34"/>
  <c r="N13" i="34"/>
  <c r="N14" i="34"/>
  <c r="N15" i="34"/>
  <c r="N16" i="34"/>
  <c r="N17" i="34"/>
  <c r="N18" i="34"/>
  <c r="N19" i="34"/>
  <c r="N20" i="34"/>
  <c r="N21" i="34"/>
  <c r="N22" i="34"/>
  <c r="N23" i="34"/>
  <c r="N24" i="34"/>
  <c r="N25" i="34"/>
  <c r="N26" i="34"/>
  <c r="N27" i="34"/>
  <c r="N28" i="34"/>
  <c r="N29" i="34"/>
  <c r="N30" i="34"/>
  <c r="N31" i="34"/>
  <c r="N32" i="34"/>
  <c r="N33" i="34"/>
  <c r="N34" i="34"/>
  <c r="N35" i="34"/>
  <c r="N36" i="34"/>
  <c r="N37" i="34"/>
  <c r="N38" i="34"/>
  <c r="N39" i="34"/>
  <c r="N40" i="34"/>
  <c r="N41" i="34"/>
  <c r="N42" i="34"/>
  <c r="N43" i="34"/>
  <c r="N44" i="34"/>
  <c r="N6" i="34"/>
  <c r="K7" i="34"/>
  <c r="K8" i="34"/>
  <c r="K9" i="34"/>
  <c r="K10" i="34"/>
  <c r="K11" i="34"/>
  <c r="K12" i="34"/>
  <c r="K13" i="34"/>
  <c r="K14" i="34"/>
  <c r="K15" i="34"/>
  <c r="K16" i="34"/>
  <c r="K17" i="34"/>
  <c r="K18" i="34"/>
  <c r="K19" i="34"/>
  <c r="K20" i="34"/>
  <c r="K21" i="34"/>
  <c r="K22" i="34"/>
  <c r="K23" i="34"/>
  <c r="K24" i="34"/>
  <c r="K25" i="34"/>
  <c r="K26" i="34"/>
  <c r="K27" i="34"/>
  <c r="K28" i="34"/>
  <c r="K29" i="34"/>
  <c r="K30" i="34"/>
  <c r="K31" i="34"/>
  <c r="K32" i="34"/>
  <c r="K33" i="34"/>
  <c r="K34" i="34"/>
  <c r="K35" i="34"/>
  <c r="K36" i="34"/>
  <c r="K37" i="34"/>
  <c r="K38" i="34"/>
  <c r="K39" i="34"/>
  <c r="K40" i="34"/>
  <c r="K41" i="34"/>
  <c r="K42" i="34"/>
  <c r="K43" i="34"/>
  <c r="K44" i="34"/>
  <c r="K6" i="34"/>
  <c r="C15" i="33"/>
  <c r="AT11" i="38"/>
  <c r="AS11" i="38"/>
  <c r="AU10" i="38"/>
  <c r="AU9" i="38"/>
  <c r="AU8" i="38"/>
  <c r="AK15" i="38"/>
  <c r="AJ15" i="38"/>
  <c r="AI15" i="38"/>
  <c r="AL14" i="38"/>
  <c r="AL13" i="38"/>
  <c r="AL12" i="38"/>
  <c r="AL11" i="38"/>
  <c r="AL10" i="38"/>
  <c r="AL9" i="38"/>
  <c r="AL8" i="38"/>
  <c r="V9" i="38"/>
  <c r="V10" i="38"/>
  <c r="V11" i="38"/>
  <c r="V12" i="38"/>
  <c r="V13" i="38"/>
  <c r="V14" i="38"/>
  <c r="V8" i="38"/>
  <c r="O8" i="38"/>
  <c r="G28" i="38"/>
  <c r="G29" i="38"/>
  <c r="G27" i="38"/>
  <c r="D30" i="38"/>
  <c r="E30" i="38"/>
  <c r="F30" i="38"/>
  <c r="C30" i="38"/>
  <c r="D16" i="37"/>
  <c r="E16" i="37"/>
  <c r="F16" i="37"/>
  <c r="G16" i="37"/>
  <c r="H16" i="37"/>
  <c r="I16" i="37"/>
  <c r="J16" i="37"/>
  <c r="K16" i="37"/>
  <c r="L16" i="37"/>
  <c r="M16" i="37"/>
  <c r="N16" i="37"/>
  <c r="C16" i="37"/>
  <c r="C9" i="24"/>
  <c r="N19" i="36"/>
  <c r="C29" i="36"/>
  <c r="C7" i="36"/>
  <c r="I5" i="21"/>
  <c r="F11" i="19"/>
  <c r="E11" i="19"/>
  <c r="F53" i="18"/>
  <c r="D53" i="18"/>
  <c r="E53" i="18"/>
  <c r="X5" i="34"/>
  <c r="U5" i="34"/>
  <c r="R5" i="34"/>
  <c r="O5" i="34"/>
  <c r="L5" i="34"/>
  <c r="F5" i="34"/>
  <c r="I5" i="34"/>
  <c r="V5" i="34"/>
  <c r="P5" i="34"/>
  <c r="J5" i="34"/>
  <c r="C24" i="33"/>
  <c r="C7" i="33"/>
  <c r="D20" i="33" s="1"/>
  <c r="G21" i="15"/>
  <c r="C21" i="15"/>
  <c r="F56" i="40" l="1"/>
  <c r="D23" i="33"/>
  <c r="D24" i="33"/>
  <c r="AU11" i="38"/>
  <c r="AL15" i="38"/>
  <c r="G30" i="38"/>
  <c r="D11" i="33"/>
  <c r="D14" i="33" l="1"/>
  <c r="D15" i="33" s="1"/>
  <c r="D9" i="13" l="1"/>
  <c r="E9" i="13"/>
  <c r="F9" i="13"/>
  <c r="G9" i="13"/>
  <c r="H9" i="13"/>
  <c r="I9" i="13"/>
  <c r="J9" i="13"/>
  <c r="K9" i="13"/>
  <c r="L9" i="13"/>
  <c r="M9" i="13"/>
  <c r="N9" i="13"/>
  <c r="O9" i="13"/>
  <c r="P9" i="13"/>
  <c r="C9" i="13"/>
  <c r="D14" i="3"/>
  <c r="D15" i="3"/>
  <c r="D16" i="3"/>
  <c r="D17" i="3"/>
  <c r="I22" i="31"/>
  <c r="C53" i="18" l="1"/>
  <c r="F52" i="18"/>
  <c r="F51" i="18"/>
  <c r="F50" i="18"/>
  <c r="F49" i="18"/>
  <c r="F48" i="18"/>
  <c r="F47" i="18"/>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AC8" i="38"/>
  <c r="AC9" i="38"/>
  <c r="AC10" i="38"/>
  <c r="AC11" i="38"/>
  <c r="AC12" i="38"/>
  <c r="AC13" i="38"/>
  <c r="AC14" i="38"/>
  <c r="D22" i="38"/>
  <c r="C22" i="38"/>
  <c r="D37" i="24"/>
  <c r="C37" i="24"/>
  <c r="E36" i="24"/>
  <c r="E35" i="24"/>
  <c r="E34" i="24"/>
  <c r="E33" i="24"/>
  <c r="K33" i="24"/>
  <c r="J33" i="24"/>
  <c r="E32" i="24"/>
  <c r="L32" i="24"/>
  <c r="E31" i="24"/>
  <c r="L31" i="24"/>
  <c r="E30" i="24"/>
  <c r="L30" i="24"/>
  <c r="F24" i="24"/>
  <c r="E24" i="24"/>
  <c r="D24" i="24"/>
  <c r="C24" i="24"/>
  <c r="M23" i="24"/>
  <c r="G23" i="24"/>
  <c r="M22" i="24"/>
  <c r="G22" i="24"/>
  <c r="M21" i="24"/>
  <c r="G21" i="24"/>
  <c r="M20" i="24"/>
  <c r="G20" i="24"/>
  <c r="M19" i="24"/>
  <c r="G19" i="24"/>
  <c r="M18" i="24"/>
  <c r="G18" i="24"/>
  <c r="M17" i="24"/>
  <c r="G17" i="24"/>
  <c r="L33" i="24" l="1"/>
  <c r="G24" i="24"/>
  <c r="E37" i="24"/>
  <c r="M24" i="24"/>
  <c r="R15" i="13" l="1"/>
  <c r="R16" i="13"/>
  <c r="R17" i="13"/>
  <c r="R18" i="13"/>
  <c r="R14" i="13"/>
  <c r="Q19" i="13"/>
  <c r="D19" i="13"/>
  <c r="D20" i="13" s="1"/>
  <c r="E19" i="13"/>
  <c r="E20" i="13" s="1"/>
  <c r="F19" i="13"/>
  <c r="G19" i="13"/>
  <c r="G20" i="13" s="1"/>
  <c r="H19" i="13"/>
  <c r="H20" i="13" s="1"/>
  <c r="I19" i="13"/>
  <c r="I20" i="13" s="1"/>
  <c r="J19" i="13"/>
  <c r="J20" i="13" s="1"/>
  <c r="K19" i="13"/>
  <c r="K20" i="13" s="1"/>
  <c r="L19" i="13"/>
  <c r="L20" i="13" s="1"/>
  <c r="M19" i="13"/>
  <c r="M20" i="13" s="1"/>
  <c r="N19" i="13"/>
  <c r="O19" i="13"/>
  <c r="O20" i="13" s="1"/>
  <c r="F20" i="13"/>
  <c r="N20" i="13"/>
  <c r="C19" i="13"/>
  <c r="C20" i="13" s="1"/>
  <c r="R19" i="13" l="1"/>
  <c r="K28" i="14" l="1"/>
  <c r="J28" i="14"/>
  <c r="J11" i="14"/>
  <c r="C13" i="38" l="1"/>
  <c r="D28" i="36"/>
  <c r="D10" i="38" l="1"/>
  <c r="D13" i="38"/>
  <c r="D27" i="36"/>
  <c r="D26" i="36"/>
  <c r="F44" i="1"/>
  <c r="E21" i="38"/>
  <c r="E19" i="38"/>
  <c r="AB15" i="38"/>
  <c r="Z15" i="38"/>
  <c r="AA15" i="38"/>
  <c r="S15" i="38"/>
  <c r="T15" i="38"/>
  <c r="L14" i="38"/>
  <c r="M14" i="38"/>
  <c r="D12" i="38"/>
  <c r="U15" i="38"/>
  <c r="O13" i="38"/>
  <c r="O12" i="38"/>
  <c r="N14" i="38" s="1"/>
  <c r="O11" i="38"/>
  <c r="O10" i="38"/>
  <c r="O9" i="38"/>
  <c r="O7" i="38"/>
  <c r="M38" i="36"/>
  <c r="J35" i="36"/>
  <c r="N18" i="36"/>
  <c r="N17" i="36"/>
  <c r="D7" i="36"/>
  <c r="E7" i="36"/>
  <c r="Q4" i="35"/>
  <c r="E7" i="34"/>
  <c r="E6" i="34"/>
  <c r="H44" i="34"/>
  <c r="E44" i="34"/>
  <c r="H43" i="34"/>
  <c r="E43" i="34"/>
  <c r="H42" i="34"/>
  <c r="E42" i="34"/>
  <c r="H41" i="34"/>
  <c r="E41" i="34"/>
  <c r="H40" i="34"/>
  <c r="E40" i="34"/>
  <c r="H39" i="34"/>
  <c r="E39" i="34"/>
  <c r="H38" i="34"/>
  <c r="E38" i="34"/>
  <c r="H37" i="34"/>
  <c r="E37" i="34"/>
  <c r="H36" i="34"/>
  <c r="E36" i="34"/>
  <c r="H35" i="34"/>
  <c r="E35" i="34"/>
  <c r="H34" i="34"/>
  <c r="E34" i="34"/>
  <c r="H33" i="34"/>
  <c r="E33" i="34"/>
  <c r="H32" i="34"/>
  <c r="E32" i="34"/>
  <c r="H31" i="34"/>
  <c r="E31" i="34"/>
  <c r="H30" i="34"/>
  <c r="E30" i="34"/>
  <c r="H29" i="34"/>
  <c r="E29" i="34"/>
  <c r="H28" i="34"/>
  <c r="E28" i="34"/>
  <c r="H27" i="34"/>
  <c r="E27" i="34"/>
  <c r="H26" i="34"/>
  <c r="E26" i="34"/>
  <c r="H25" i="34"/>
  <c r="E25" i="34"/>
  <c r="H24" i="34"/>
  <c r="E24" i="34"/>
  <c r="H23" i="34"/>
  <c r="E23" i="34"/>
  <c r="H22" i="34"/>
  <c r="E22" i="34"/>
  <c r="H21" i="34"/>
  <c r="E21" i="34"/>
  <c r="H20" i="34"/>
  <c r="E20" i="34"/>
  <c r="H19" i="34"/>
  <c r="E19" i="34"/>
  <c r="H18" i="34"/>
  <c r="E18" i="34"/>
  <c r="H17" i="34"/>
  <c r="E17" i="34"/>
  <c r="H16" i="34"/>
  <c r="E16" i="34"/>
  <c r="H15" i="34"/>
  <c r="E15" i="34"/>
  <c r="H14" i="34"/>
  <c r="E14" i="34"/>
  <c r="H13" i="34"/>
  <c r="E13" i="34"/>
  <c r="H12" i="34"/>
  <c r="E12" i="34"/>
  <c r="H11" i="34"/>
  <c r="E11" i="34"/>
  <c r="H10" i="34"/>
  <c r="E10" i="34"/>
  <c r="H9" i="34"/>
  <c r="E9" i="34"/>
  <c r="H8" i="34"/>
  <c r="E8" i="34"/>
  <c r="H7" i="34"/>
  <c r="H6" i="34"/>
  <c r="G5" i="34"/>
  <c r="D5" i="34"/>
  <c r="C5" i="34"/>
  <c r="I24" i="33"/>
  <c r="G24" i="33"/>
  <c r="H23" i="33" s="1"/>
  <c r="E24" i="33"/>
  <c r="D6" i="33"/>
  <c r="U272" i="31"/>
  <c r="T272" i="31"/>
  <c r="S272" i="31"/>
  <c r="C17" i="31"/>
  <c r="Q5" i="34" l="1"/>
  <c r="W5" i="34"/>
  <c r="N5" i="34"/>
  <c r="K5" i="34"/>
  <c r="V15" i="38"/>
  <c r="D29" i="36"/>
  <c r="E5" i="34"/>
  <c r="H5" i="34"/>
  <c r="D3" i="33"/>
  <c r="D7" i="33" s="1"/>
  <c r="F23" i="33"/>
  <c r="F24" i="33" s="1"/>
  <c r="J23" i="33"/>
  <c r="AC15" i="38"/>
  <c r="E22" i="38"/>
  <c r="D13" i="31"/>
  <c r="D16" i="31"/>
  <c r="D6" i="31"/>
  <c r="D15" i="31"/>
  <c r="D11" i="38"/>
  <c r="O14" i="38"/>
  <c r="D12" i="31"/>
  <c r="D11" i="31"/>
  <c r="D10" i="31"/>
  <c r="D5" i="31"/>
  <c r="D9" i="31"/>
  <c r="D8" i="31"/>
  <c r="D7" i="31"/>
  <c r="H24" i="33"/>
  <c r="D17" i="31"/>
  <c r="G13" i="7" l="1"/>
  <c r="F13" i="7"/>
  <c r="H12" i="7"/>
  <c r="H11" i="7"/>
  <c r="C15" i="7"/>
  <c r="C27" i="6"/>
  <c r="F19" i="6"/>
  <c r="F26" i="6"/>
  <c r="D13" i="6"/>
  <c r="F4" i="6"/>
  <c r="H13" i="7" l="1"/>
  <c r="C11" i="5"/>
  <c r="C22" i="4"/>
  <c r="D4" i="5" l="1"/>
  <c r="D5" i="5"/>
  <c r="D6" i="5"/>
  <c r="D7" i="5"/>
  <c r="D8" i="5"/>
  <c r="D31" i="26"/>
  <c r="C31" i="26"/>
  <c r="AA14" i="1"/>
  <c r="AA15" i="1"/>
  <c r="AA16" i="1"/>
  <c r="AA17" i="1"/>
  <c r="AA3" i="1" l="1"/>
  <c r="AA4" i="1"/>
  <c r="AA5" i="1"/>
  <c r="AA6" i="1"/>
  <c r="AA7" i="1"/>
  <c r="AA8" i="1"/>
  <c r="AA9" i="1"/>
  <c r="AA10" i="1"/>
  <c r="AA11" i="1"/>
  <c r="AA12" i="1"/>
  <c r="AA13" i="1"/>
  <c r="AA18" i="1"/>
  <c r="AA19" i="1"/>
  <c r="AA20" i="1"/>
  <c r="AA21" i="1"/>
  <c r="AA22" i="1"/>
  <c r="AA23" i="1"/>
  <c r="AA24" i="1"/>
  <c r="AA25" i="1"/>
  <c r="AA26" i="1"/>
  <c r="AA2" i="1"/>
  <c r="AA1" i="1"/>
  <c r="C13" i="6"/>
  <c r="C8" i="4"/>
  <c r="E11" i="5" l="1"/>
  <c r="F28" i="4"/>
  <c r="F29" i="4"/>
  <c r="F30" i="4"/>
  <c r="F31" i="4"/>
  <c r="F32" i="4"/>
  <c r="F33" i="4"/>
  <c r="F34" i="4"/>
  <c r="D35" i="4"/>
  <c r="E35" i="4"/>
  <c r="C35" i="4"/>
  <c r="F29" i="3"/>
  <c r="E29" i="3"/>
  <c r="D29" i="3"/>
  <c r="C29" i="3"/>
  <c r="F4" i="1"/>
  <c r="F7" i="5" l="1"/>
  <c r="F6" i="5"/>
  <c r="F9" i="5"/>
  <c r="F5" i="5"/>
  <c r="F4" i="5"/>
  <c r="F8" i="5"/>
  <c r="F35" i="4"/>
  <c r="I6" i="6" l="1"/>
  <c r="J6" i="6" l="1"/>
  <c r="F20" i="6"/>
  <c r="F21" i="6"/>
  <c r="F22" i="6"/>
  <c r="F23" i="6"/>
  <c r="F24" i="6"/>
  <c r="F25" i="6"/>
  <c r="D22" i="4"/>
  <c r="E22" i="4"/>
  <c r="D21" i="27"/>
  <c r="C25" i="7" l="1"/>
  <c r="C8" i="7"/>
  <c r="F5" i="6" l="1"/>
  <c r="F6" i="6"/>
  <c r="F7" i="6"/>
  <c r="F8" i="6"/>
  <c r="F9" i="6"/>
  <c r="F10" i="6"/>
  <c r="F11" i="6"/>
  <c r="F12" i="6"/>
  <c r="G17" i="3"/>
  <c r="F27" i="6"/>
  <c r="E27" i="6"/>
  <c r="D27" i="6"/>
  <c r="E13" i="6"/>
  <c r="H14" i="3" l="1"/>
  <c r="H15" i="3"/>
  <c r="H17" i="3"/>
  <c r="H13" i="3"/>
  <c r="H16" i="3"/>
  <c r="F13" i="6"/>
  <c r="D11" i="5" l="1"/>
  <c r="D8" i="4" l="1"/>
  <c r="G22" i="3"/>
  <c r="G23" i="3"/>
  <c r="G24" i="3"/>
  <c r="G25" i="3"/>
  <c r="G26" i="3"/>
  <c r="G27" i="3"/>
  <c r="G28" i="3"/>
  <c r="G29" i="3" l="1"/>
  <c r="F42" i="1" l="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<sst xmlns="http://schemas.openxmlformats.org/spreadsheetml/2006/main" count="2261" uniqueCount="612">
  <si>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</si>
  <si>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</si>
  <si>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</si>
  <si>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</si>
  <si>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</si>
  <si>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</si>
  <si>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</si>
  <si>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</si>
  <si>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</si>
  <si>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</si>
  <si>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</si>
  <si>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</si>
  <si>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</si>
  <si>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</si>
  <si>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</si>
  <si>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</si>
  <si>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</si>
  <si>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</si>
  <si>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</si>
  <si>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</si>
  <si>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</si>
  <si>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</si>
  <si>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</si>
  <si>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</si>
  <si>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</si>
  <si>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</si>
  <si>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</si>
  <si>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</si>
  <si>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</si>
  <si>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</si>
  <si>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</si>
  <si>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</si>
  <si>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</si>
  <si>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</si>
  <si>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</si>
  <si>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</si>
  <si>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</si>
  <si>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</si>
  <si>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</si>
  <si>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</si>
  <si>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BridgeSpan</t>
  </si>
  <si>
    <t>Coordinated Care</t>
  </si>
  <si>
    <t>Kaiser Northwest</t>
  </si>
  <si>
    <t>Kaiser WA</t>
  </si>
  <si>
    <t>LifeWise WA</t>
  </si>
  <si>
    <t>Molina</t>
  </si>
  <si>
    <t>PacificSource</t>
  </si>
  <si>
    <t>Premera</t>
  </si>
  <si>
    <t>Regence BlueCross BlueShield of OR</t>
  </si>
  <si>
    <t>Regence BlueShield</t>
  </si>
  <si>
    <t>UnitedHealthcare of OR</t>
  </si>
  <si>
    <t>Bronze</t>
  </si>
  <si>
    <t>Catastrophic</t>
  </si>
  <si>
    <t>Gold</t>
  </si>
  <si>
    <t>Silver</t>
  </si>
  <si>
    <t>139-150%</t>
  </si>
  <si>
    <t>151-200%</t>
  </si>
  <si>
    <t>201-250%</t>
  </si>
  <si>
    <t>251-300%</t>
  </si>
  <si>
    <t>301-400%</t>
  </si>
  <si>
    <t>18-34</t>
  </si>
  <si>
    <t>35-54</t>
  </si>
  <si>
    <t>American Indian/Alaska Native</t>
  </si>
  <si>
    <t>Asian</t>
  </si>
  <si>
    <t>Black/African American</t>
  </si>
  <si>
    <t>Hawaiian</t>
  </si>
  <si>
    <t>Multi-Race</t>
  </si>
  <si>
    <t>Not Provided</t>
  </si>
  <si>
    <t>Other</t>
  </si>
  <si>
    <t>Pacific Islander</t>
  </si>
  <si>
    <t>White</t>
  </si>
  <si>
    <t>Female</t>
  </si>
  <si>
    <t>Status</t>
  </si>
  <si>
    <t>Korean</t>
  </si>
  <si>
    <t>Russian</t>
  </si>
  <si>
    <t>Spanish</t>
  </si>
  <si>
    <t>Vietnamese</t>
  </si>
  <si>
    <t>Tab 1</t>
  </si>
  <si>
    <t>QHP &amp; WAH Enrollees By County</t>
  </si>
  <si>
    <t>Tab 2</t>
  </si>
  <si>
    <t>QHP &amp; WAH by Month</t>
  </si>
  <si>
    <t>Tab 3</t>
  </si>
  <si>
    <t>Tab 4</t>
  </si>
  <si>
    <t>By Metal Level &amp; FPL</t>
  </si>
  <si>
    <t>Tab 5</t>
  </si>
  <si>
    <t>Tab 6</t>
  </si>
  <si>
    <t>QHP Households</t>
  </si>
  <si>
    <t>Tab 7</t>
  </si>
  <si>
    <t>Tab 8</t>
  </si>
  <si>
    <t>QDP Distribution</t>
  </si>
  <si>
    <t>Tab 9</t>
  </si>
  <si>
    <t>MPS Selection by Month</t>
  </si>
  <si>
    <t>Tab 10</t>
  </si>
  <si>
    <t>Income &amp; Deductible</t>
  </si>
  <si>
    <t>Tab 11</t>
  </si>
  <si>
    <t>Average Net Premium</t>
  </si>
  <si>
    <t>Tab 12</t>
  </si>
  <si>
    <t>QHP by Subsidy Status</t>
  </si>
  <si>
    <t>Tab 13</t>
  </si>
  <si>
    <t>Average Premium by County</t>
  </si>
  <si>
    <t>Assisted Enrollments</t>
  </si>
  <si>
    <t>Tab 15</t>
  </si>
  <si>
    <t>Non-English Calls</t>
  </si>
  <si>
    <t>Tab 16</t>
  </si>
  <si>
    <t>Telephonic Interpretation</t>
  </si>
  <si>
    <t>Tab 17</t>
  </si>
  <si>
    <t>Tab 18</t>
  </si>
  <si>
    <t>Tab 19</t>
  </si>
  <si>
    <t>Tab 20</t>
  </si>
  <si>
    <t>Tab 21</t>
  </si>
  <si>
    <t xml:space="preserve">Healthplanfinder Covered Residents by County </t>
  </si>
  <si>
    <t>QHP Enrollees</t>
  </si>
  <si>
    <t>Total</t>
  </si>
  <si>
    <t>Top 10 counties highlighted.</t>
  </si>
  <si>
    <t>Table of Contents</t>
  </si>
  <si>
    <t>Carrier</t>
  </si>
  <si>
    <t>Year</t>
  </si>
  <si>
    <t xml:space="preserve">Metal Level  </t>
  </si>
  <si>
    <t>Enrolled</t>
  </si>
  <si>
    <t>FPL</t>
  </si>
  <si>
    <t>Age group</t>
  </si>
  <si>
    <t>QHP</t>
  </si>
  <si>
    <t>WAH</t>
  </si>
  <si>
    <t>CHIP</t>
  </si>
  <si>
    <t>MAGI</t>
  </si>
  <si>
    <t>Infant &lt;1</t>
  </si>
  <si>
    <t>Toddler 1-5</t>
  </si>
  <si>
    <t>School Age 6-12</t>
  </si>
  <si>
    <t>Adolescent 13-18</t>
  </si>
  <si>
    <t>0-34</t>
  </si>
  <si>
    <t>7+</t>
  </si>
  <si>
    <t>Mixed Households</t>
  </si>
  <si>
    <t>Household
Size</t>
  </si>
  <si>
    <t>Race</t>
  </si>
  <si>
    <t>Hispanic</t>
  </si>
  <si>
    <t>Not Hispanic</t>
  </si>
  <si>
    <t>Not Reported</t>
  </si>
  <si>
    <t xml:space="preserve">Male </t>
  </si>
  <si>
    <t>Enrollees</t>
  </si>
  <si>
    <t>Black</t>
  </si>
  <si>
    <t>Count</t>
  </si>
  <si>
    <t>Plan Type</t>
  </si>
  <si>
    <t>Family Dental</t>
  </si>
  <si>
    <t xml:space="preserve">Enrolled in QHP and also in QDP </t>
  </si>
  <si>
    <t>New</t>
  </si>
  <si>
    <t>Returning</t>
  </si>
  <si>
    <t xml:space="preserve">Pediatric Dental </t>
  </si>
  <si>
    <t>Delta Dental of Washington</t>
  </si>
  <si>
    <t>Dentegra Insurance Company</t>
  </si>
  <si>
    <t>`</t>
  </si>
  <si>
    <t>Community Health Plan of Washington</t>
  </si>
  <si>
    <t>Coordinated Care of Washington</t>
  </si>
  <si>
    <t>United Health Care Community Plan</t>
  </si>
  <si>
    <t>Subsidy Status</t>
  </si>
  <si>
    <t>Households</t>
  </si>
  <si>
    <t>Subsidized</t>
  </si>
  <si>
    <t xml:space="preserve"> $1001-2000 </t>
  </si>
  <si>
    <t xml:space="preserve"> $2001-4000 </t>
  </si>
  <si>
    <t xml:space="preserve"> $4001-6000 </t>
  </si>
  <si>
    <t>Non-Subsidized</t>
  </si>
  <si>
    <t>Non-subsidized</t>
  </si>
  <si>
    <t xml:space="preserve">Non-Subsidized </t>
  </si>
  <si>
    <t>Total QHP</t>
  </si>
  <si>
    <t>Total New QHP</t>
  </si>
  <si>
    <t>New QHP Enrollees by Subsidy Status</t>
  </si>
  <si>
    <t xml:space="preserve">Total </t>
  </si>
  <si>
    <t xml:space="preserve">Percent </t>
  </si>
  <si>
    <t>Statewide</t>
  </si>
  <si>
    <t>Broker</t>
  </si>
  <si>
    <t>Navigator</t>
  </si>
  <si>
    <t>Languages</t>
  </si>
  <si>
    <t>Offered</t>
  </si>
  <si>
    <t>Answered</t>
  </si>
  <si>
    <t>Average Handle Time (seconds)</t>
  </si>
  <si>
    <t>Average Speed of Answer (seconds)</t>
  </si>
  <si>
    <t>Mandarin</t>
  </si>
  <si>
    <t>Did not report</t>
  </si>
  <si>
    <t>Language</t>
  </si>
  <si>
    <t>AKAN</t>
  </si>
  <si>
    <t>ALBANIAN</t>
  </si>
  <si>
    <t>AMHARIC</t>
  </si>
  <si>
    <t>ARABIC</t>
  </si>
  <si>
    <t>ARMENIAN</t>
  </si>
  <si>
    <t>BENGALI</t>
  </si>
  <si>
    <t>BOSNIAN</t>
  </si>
  <si>
    <t>BULGARIAN</t>
  </si>
  <si>
    <t>BURMESE</t>
  </si>
  <si>
    <t>CANTONESE</t>
  </si>
  <si>
    <t>CHUUKESE</t>
  </si>
  <si>
    <t>CROATIAN</t>
  </si>
  <si>
    <t>CZECH</t>
  </si>
  <si>
    <t>DARI</t>
  </si>
  <si>
    <t>FARSI</t>
  </si>
  <si>
    <t>FRENCH</t>
  </si>
  <si>
    <t>FULANI</t>
  </si>
  <si>
    <t>GERMAN</t>
  </si>
  <si>
    <t>HAITIAN CREOLE</t>
  </si>
  <si>
    <t>HINDI</t>
  </si>
  <si>
    <t>HMONG</t>
  </si>
  <si>
    <t>ITALIAN</t>
  </si>
  <si>
    <t>JAPANESE</t>
  </si>
  <si>
    <t>KAREN</t>
  </si>
  <si>
    <t>KINYARWANDA</t>
  </si>
  <si>
    <t>KOREAN</t>
  </si>
  <si>
    <t>LAOTIAN</t>
  </si>
  <si>
    <t>LINGALA</t>
  </si>
  <si>
    <t>MALAYALAM</t>
  </si>
  <si>
    <t>MANDARIN</t>
  </si>
  <si>
    <t>MARSHALLESE</t>
  </si>
  <si>
    <t>MONGOLIAN</t>
  </si>
  <si>
    <t>NEPALI</t>
  </si>
  <si>
    <t>OROMO</t>
  </si>
  <si>
    <t>PASHTO</t>
  </si>
  <si>
    <t>POLISH</t>
  </si>
  <si>
    <t>PORTUGUESE</t>
  </si>
  <si>
    <t>PUNJABI</t>
  </si>
  <si>
    <t>ROMANIAN</t>
  </si>
  <si>
    <t>RUNDI</t>
  </si>
  <si>
    <t>RUSSIAN</t>
  </si>
  <si>
    <t>SAMOAN</t>
  </si>
  <si>
    <t>SOMALI</t>
  </si>
  <si>
    <t>SONINKE</t>
  </si>
  <si>
    <t>SORANI</t>
  </si>
  <si>
    <t>SPANISH</t>
  </si>
  <si>
    <t>SWAHILI</t>
  </si>
  <si>
    <t>TAGALOG</t>
  </si>
  <si>
    <t>TAMIL</t>
  </si>
  <si>
    <t>TELUGU</t>
  </si>
  <si>
    <t>THAI</t>
  </si>
  <si>
    <t>TOISHANESE</t>
  </si>
  <si>
    <t>Translation Requests</t>
  </si>
  <si>
    <t>Interpretor Requests</t>
  </si>
  <si>
    <t>Amharic</t>
  </si>
  <si>
    <t>Albanian</t>
  </si>
  <si>
    <t xml:space="preserve">WAH </t>
  </si>
  <si>
    <t>Arabic</t>
  </si>
  <si>
    <t>American Sign Language</t>
  </si>
  <si>
    <t>Limited English Proficient (LEP)</t>
  </si>
  <si>
    <t>Armenian</t>
  </si>
  <si>
    <t>Bengali</t>
  </si>
  <si>
    <t>Bulgarian</t>
  </si>
  <si>
    <t>Burmese</t>
  </si>
  <si>
    <t>Cambodian (Khmer)</t>
  </si>
  <si>
    <t>Chinese</t>
  </si>
  <si>
    <t>Chiu Chow</t>
  </si>
  <si>
    <t>Dari</t>
  </si>
  <si>
    <t>Farsi</t>
  </si>
  <si>
    <t>Cham</t>
  </si>
  <si>
    <t>Fijian</t>
  </si>
  <si>
    <t>French</t>
  </si>
  <si>
    <t>French Creole</t>
  </si>
  <si>
    <t>German</t>
  </si>
  <si>
    <t>Gujarati</t>
  </si>
  <si>
    <t>Haitian-Creole</t>
  </si>
  <si>
    <t>Hindi</t>
  </si>
  <si>
    <t>Ilocano</t>
  </si>
  <si>
    <t>Indonesian</t>
  </si>
  <si>
    <t>Japanese</t>
  </si>
  <si>
    <t>Hmong</t>
  </si>
  <si>
    <t>Laotian</t>
  </si>
  <si>
    <t>Macedonian</t>
  </si>
  <si>
    <t>Marathi</t>
  </si>
  <si>
    <t>Kikuyu</t>
  </si>
  <si>
    <t>Mien</t>
  </si>
  <si>
    <t>Oromo</t>
  </si>
  <si>
    <t>Pashto</t>
  </si>
  <si>
    <t>Malayalam</t>
  </si>
  <si>
    <t>Persian</t>
  </si>
  <si>
    <t>Polish</t>
  </si>
  <si>
    <t>Portuguese</t>
  </si>
  <si>
    <t>Punjabi</t>
  </si>
  <si>
    <t>Romanian</t>
  </si>
  <si>
    <t>Samoan</t>
  </si>
  <si>
    <t>Somali</t>
  </si>
  <si>
    <t>Swahili</t>
  </si>
  <si>
    <t>Tagalog</t>
  </si>
  <si>
    <t>Tamil</t>
  </si>
  <si>
    <t>Thai</t>
  </si>
  <si>
    <t>Tigrigna</t>
  </si>
  <si>
    <t>Trukese</t>
  </si>
  <si>
    <t>Turkish</t>
  </si>
  <si>
    <t>Ukrainian</t>
  </si>
  <si>
    <t>Urdu</t>
  </si>
  <si>
    <t>Visayan</t>
  </si>
  <si>
    <t>New**</t>
  </si>
  <si>
    <t>Same Plan</t>
  </si>
  <si>
    <t>New Carrier</t>
  </si>
  <si>
    <t>2020</t>
  </si>
  <si>
    <t>Dropped</t>
  </si>
  <si>
    <t>Age</t>
  </si>
  <si>
    <t>Voluntary</t>
  </si>
  <si>
    <t>Non-Payment</t>
  </si>
  <si>
    <t>&lt;35</t>
  </si>
  <si>
    <t>55+</t>
  </si>
  <si>
    <t xml:space="preserve"> Total</t>
  </si>
  <si>
    <t xml:space="preserve">Month </t>
  </si>
  <si>
    <t>QHP -&gt; Medicaid</t>
  </si>
  <si>
    <t>Medicaid -&gt; QHP</t>
  </si>
  <si>
    <t>SEP Event Category</t>
  </si>
  <si>
    <t># Enrollees</t>
  </si>
  <si>
    <t># of Households</t>
  </si>
  <si>
    <t>Change in program eligibility</t>
  </si>
  <si>
    <t>Change in residence</t>
  </si>
  <si>
    <t>Loss of MEC</t>
  </si>
  <si>
    <t>Month</t>
  </si>
  <si>
    <t># of Enrollees</t>
  </si>
  <si>
    <t>English</t>
  </si>
  <si>
    <t>Greek</t>
  </si>
  <si>
    <t>Ibo</t>
  </si>
  <si>
    <t>Malaysian</t>
  </si>
  <si>
    <t>Slovak</t>
  </si>
  <si>
    <t>Grand Total</t>
  </si>
  <si>
    <t>Amerigroup Washington Inc</t>
  </si>
  <si>
    <t>Molina Healthcare of Washington Inc</t>
  </si>
  <si>
    <t xml:space="preserve">QHP </t>
  </si>
  <si>
    <t>Tab 14</t>
  </si>
  <si>
    <t>&lt; 18</t>
  </si>
  <si>
    <t>Non-English Calls Answered</t>
  </si>
  <si>
    <t>Public Option</t>
  </si>
  <si>
    <t>Standard Plan</t>
  </si>
  <si>
    <t>BAHDINI</t>
  </si>
  <si>
    <t>BAMBARA</t>
  </si>
  <si>
    <t>CHIN HAKHA</t>
  </si>
  <si>
    <t>GUJARATI</t>
  </si>
  <si>
    <t>ILOCANO</t>
  </si>
  <si>
    <t>KHMER</t>
  </si>
  <si>
    <t>MANDINKA</t>
  </si>
  <si>
    <t>PORTUGUESE BRAZILIAN</t>
  </si>
  <si>
    <t>TIGRIGNA</t>
  </si>
  <si>
    <t>&lt;1%</t>
  </si>
  <si>
    <t>QHP &amp; WAH by Age, FPL</t>
  </si>
  <si>
    <t>QHP &amp; WAH Demographics</t>
  </si>
  <si>
    <t>Individuals can have more than one SEP in the year with the same or a different  event.</t>
  </si>
  <si>
    <t>Other/Border</t>
  </si>
  <si>
    <t>19-34</t>
  </si>
  <si>
    <t>QHP By Carrier and County</t>
  </si>
  <si>
    <t>Over 400%</t>
  </si>
  <si>
    <t>Overall Totals</t>
  </si>
  <si>
    <t>Hebrew</t>
  </si>
  <si>
    <t>&lt; 139%</t>
  </si>
  <si>
    <t>Call Counts</t>
  </si>
  <si>
    <t>Returning*</t>
  </si>
  <si>
    <t>Percent</t>
  </si>
  <si>
    <t>*Monthly Premium after average subsidy is applied.</t>
  </si>
  <si>
    <t>Tab 22</t>
  </si>
  <si>
    <t>Cascade Care</t>
  </si>
  <si>
    <t>Annual Total</t>
  </si>
  <si>
    <t>&gt;400%</t>
  </si>
  <si>
    <t>NA</t>
  </si>
  <si>
    <t xml:space="preserve"> $6001-8550 </t>
  </si>
  <si>
    <t>Same Carrier, New Plan</t>
  </si>
  <si>
    <t>Overall Average</t>
  </si>
  <si>
    <t>2022-02</t>
  </si>
  <si>
    <t>&lt; 1%</t>
  </si>
  <si>
    <t>-</t>
  </si>
  <si>
    <t>Cebuano</t>
  </si>
  <si>
    <t>Chamorro</t>
  </si>
  <si>
    <t>Czech</t>
  </si>
  <si>
    <t>Dutch</t>
  </si>
  <si>
    <t>Danish</t>
  </si>
  <si>
    <t>Finnish</t>
  </si>
  <si>
    <t>Hungarian</t>
  </si>
  <si>
    <t>Ilongo</t>
  </si>
  <si>
    <t>Italian</t>
  </si>
  <si>
    <t>Khmu</t>
  </si>
  <si>
    <t>Quechua</t>
  </si>
  <si>
    <t>Shona</t>
  </si>
  <si>
    <t>Swedish</t>
  </si>
  <si>
    <t>Tibetan</t>
  </si>
  <si>
    <t>Tongan</t>
  </si>
  <si>
    <t>Yoruba</t>
  </si>
  <si>
    <t xml:space="preserve"> </t>
  </si>
  <si>
    <t>* Includes "Same Carrier, New Plan" and "New Carrier" from table above.</t>
  </si>
  <si>
    <t>Total Medicaid*</t>
  </si>
  <si>
    <t>Washington Apple Health Enrollees</t>
  </si>
  <si>
    <t xml:space="preserve">Qualified Health Plan Enrollees </t>
  </si>
  <si>
    <t>Qualified Health Plan Enrollees and  Washington Apple Health Enrollees</t>
  </si>
  <si>
    <t>Qualified Health Plan by Carrier</t>
  </si>
  <si>
    <t>Qualified Health Plan by FPL and Age</t>
  </si>
  <si>
    <t>Qualified Health Plan and                           Washington Apple Health</t>
  </si>
  <si>
    <t>Qualified Health Plan and                                Washington Apple Health - Under 19</t>
  </si>
  <si>
    <t>0-18</t>
  </si>
  <si>
    <t>Managed Care Plan Name</t>
  </si>
  <si>
    <t>Monthly Average</t>
  </si>
  <si>
    <t>Total*</t>
  </si>
  <si>
    <t>* Cumulative total by month includes WAH clients enrolled through Washington Healthplanfinder.</t>
  </si>
  <si>
    <t>Average WAH Annual Enrollment</t>
  </si>
  <si>
    <t>Average % of WAH Annual Enrollment Actively Selecting Plans</t>
  </si>
  <si>
    <t>Total** Actively Selecting</t>
  </si>
  <si>
    <t>% of Monthly WAH Enrollees</t>
  </si>
  <si>
    <t>* WAH clients selecting a Managed Care Plan through HPF; the remainder are automatically enrolled into a plan.</t>
  </si>
  <si>
    <t>** Cumulative total by month only includes MAGI and CHIP enrollees who actively selected a WAH Managed Care Plan through Washington Healthplanfinder.</t>
  </si>
  <si>
    <t>Qualified Health Plan Average Monthy Premium By Subsidy Status by County</t>
  </si>
  <si>
    <t>Qualified Health Plan Household Size</t>
  </si>
  <si>
    <t>Qualified Health Plan and Mixed Households</t>
  </si>
  <si>
    <t>Qualified Health Plan by Race and Ethnicity</t>
  </si>
  <si>
    <t>Washington Apple Health Enrollment by Race and Ethnicity</t>
  </si>
  <si>
    <t xml:space="preserve">Qualified Dental Plan Enrollees by Age </t>
  </si>
  <si>
    <t>Qualified Dental Plan Enrollees by  Carrier</t>
  </si>
  <si>
    <t>Qualified Dental Plan by Plan Type and Status</t>
  </si>
  <si>
    <t>Enrolled in both Qualified Health Plan and Qualified Dental Plan</t>
  </si>
  <si>
    <t>Total Washington Apple Health Enrollees by Plan and Month</t>
  </si>
  <si>
    <t>Total Qualified Health Plan Households by Subsidy, and FPL</t>
  </si>
  <si>
    <t>Qualified Health Plan Enrollees by Plan Deductible Amount</t>
  </si>
  <si>
    <t>*WAH age group is under 18 (0-17), one year less than reported in table 2.</t>
  </si>
  <si>
    <t>WAH*</t>
  </si>
  <si>
    <t>Qualified Health Plan Enrollees by Subsidy Status</t>
  </si>
  <si>
    <t>Qualified Health Plan and Washington Apple Health Limited English Proficiency (LEP)</t>
  </si>
  <si>
    <t>* Provided by HCA.</t>
  </si>
  <si>
    <t>&lt;19</t>
  </si>
  <si>
    <t xml:space="preserve">$ 1- $1000 </t>
  </si>
  <si>
    <t>% of County Covered</t>
  </si>
  <si>
    <t>County Population
(Age &lt;65)</t>
  </si>
  <si>
    <t>Carriers that did not offer a plan in that county during the year are indicated by "-".</t>
  </si>
  <si>
    <t>&lt;10</t>
  </si>
  <si>
    <t>Enrollment by FPL and Metal Level</t>
  </si>
  <si>
    <t>Average Premium Per Person Per Month</t>
  </si>
  <si>
    <t>Average Net Premium Per Person Per Month</t>
  </si>
  <si>
    <t>Deductible</t>
  </si>
  <si>
    <t>Per Person Deductible Amount*</t>
  </si>
  <si>
    <t>*Includes QHP enrollees in individual and family plans after cost-sharing reductions are applied.</t>
  </si>
  <si>
    <t>Count of Households</t>
  </si>
  <si>
    <t>Count of Enrollees</t>
  </si>
  <si>
    <t>Mixed Households, a subset of QHP households, have at least one family member enrolled in WAH.</t>
  </si>
  <si>
    <t>Percent Subsidized by Year</t>
  </si>
  <si>
    <t xml:space="preserve"> Count of Assisted Qualified Health Plan Households</t>
  </si>
  <si>
    <t xml:space="preserve"> Count of Assisted Washington Apple Health Households </t>
  </si>
  <si>
    <t>Medical Deductible</t>
  </si>
  <si>
    <t>Qualified Health Plan Enrollees by Separate Medical and Pharmacy Deductible Amounts</t>
  </si>
  <si>
    <t>Pharmacy Deductible</t>
  </si>
  <si>
    <t>Separate Deductible Amount</t>
  </si>
  <si>
    <t>Chart excludes persons who did not report their income and who are subsidized over 400% due to multiple tax filers and disenrollment timing.</t>
  </si>
  <si>
    <t>Lawfully present enrollees &lt;139% FPL  (including those who are in the five year bar for Medicaid) are eligible for subsidies in the Exchange.</t>
  </si>
  <si>
    <t xml:space="preserve">Enrollees under 400% FPL who do not receive subsidies are not eligible due to tax filing status, offer of employer sponsored insurance and/or other factors related to program eligibility.  </t>
  </si>
  <si>
    <t>Qualified Health Plan Enrollees by Language</t>
  </si>
  <si>
    <t>Washington Apple Health Enrollees by Language</t>
  </si>
  <si>
    <t>Total Actively Selecting* Washington Apple Health Enrollees by Carrier by Month</t>
  </si>
  <si>
    <t>Telephonic Interpretation Services</t>
  </si>
  <si>
    <t>OE9</t>
  </si>
  <si>
    <t>OE8</t>
  </si>
  <si>
    <t>OE7</t>
  </si>
  <si>
    <t>Open Enrollment (OE) occurs annually in the fall for coverage effective the following year.</t>
  </si>
  <si>
    <t>Increased Metal Level</t>
  </si>
  <si>
    <t>Decreased Metal Level</t>
  </si>
  <si>
    <t>No Change</t>
  </si>
  <si>
    <t>Returning Customers</t>
  </si>
  <si>
    <t>New Customers</t>
  </si>
  <si>
    <t xml:space="preserve"> Movement Among Returning Qualified Health Plan Customers During Open Enrollment</t>
  </si>
  <si>
    <t xml:space="preserve"> Metal Tier Movement Among  Returning Qualified Health Plan Customers Who Changed Plans*</t>
  </si>
  <si>
    <t>New Qualified Health Plan Customers by Subsidy Status</t>
  </si>
  <si>
    <t xml:space="preserve">New Qualified Health Plan Customers by Age </t>
  </si>
  <si>
    <t>New Qualified Health Plan Customers by FPL</t>
  </si>
  <si>
    <t>Enrollees who moved to WAH are excluded.</t>
  </si>
  <si>
    <t>Reason</t>
  </si>
  <si>
    <t>Year End Termination</t>
  </si>
  <si>
    <t>Annual Qualified Health Plan Disenrollments by Reason</t>
  </si>
  <si>
    <t>Annual Churn</t>
  </si>
  <si>
    <t>QHP Annual Disenrollments</t>
  </si>
  <si>
    <t>Qualified Health Plan Enrollees by Cascade Plan Type</t>
  </si>
  <si>
    <t>New vs. Returning Qualified Health Plan Enrollees by Cascade Plan Type</t>
  </si>
  <si>
    <t>Qualified Health Plan Enrollees by Cascade Plan Type and Age Group</t>
  </si>
  <si>
    <t>Qualified Health Plan Enrollees by FPL and Cascade Plan Type</t>
  </si>
  <si>
    <t>Online Language Serv</t>
  </si>
  <si>
    <t>Qualified Health Plan Enrollees by County, Carrier, and Cascade Plan Type</t>
  </si>
  <si>
    <t>Non-Cascade Plan</t>
  </si>
  <si>
    <t>Cascade Plan Type</t>
  </si>
  <si>
    <t>CHELAN Count</t>
  </si>
  <si>
    <t>DOUGLAS Count</t>
  </si>
  <si>
    <t>FERRY Count</t>
  </si>
  <si>
    <t>GARFIELD Count</t>
  </si>
  <si>
    <t>GRANT Count</t>
  </si>
  <si>
    <t>GRAYS HARBOR Count</t>
  </si>
  <si>
    <t>ISLAND Count</t>
  </si>
  <si>
    <t>Qualified Health Plan Enrollments through Special Enrollment Periods (SEPs) by Event Category</t>
  </si>
  <si>
    <t>Total Plan Enrollment Counts, Premium and Net Premium by Plan type</t>
  </si>
  <si>
    <t>Non-Subsidized Plan Enrollment Counts, Premium and Net Premium by Plan type</t>
  </si>
  <si>
    <t>Subsidized Plan Enrollment Counts, Premium and Net Premium by Plan type</t>
  </si>
  <si>
    <t>QHP Annual Movement</t>
  </si>
  <si>
    <t>Annual Special Enrollmts</t>
  </si>
  <si>
    <t>*Premium after all subsidies are applied.</t>
  </si>
  <si>
    <t>Qualified Health Plan Enrollee Monthly Premium                                              by FPL and Cascade Plan Type</t>
  </si>
  <si>
    <t>Qualified Health Plan Enrollee Monthly Premium                                           by FPL and Cascade Plan Type</t>
  </si>
  <si>
    <t>Qualified Health Plan Enrollee Monthly Premium                                                    by FPL and Cascade Plan Type</t>
  </si>
  <si>
    <t>Qualified Health Plan Enrollee Net Monthly Premium                                  by FPL and Cascade Plan Type</t>
  </si>
  <si>
    <t>Qualified Health Plan Enrollee Net* Monthly Premium                                  by FPL and Cascade Plan Type</t>
  </si>
  <si>
    <t>TABLE OF CONTENTS</t>
  </si>
  <si>
    <t xml:space="preserve">QHP Enrollment Assistance by County </t>
  </si>
  <si>
    <t>Navigator Assistance by Household</t>
  </si>
  <si>
    <t>Broker Assistance by Household</t>
  </si>
  <si>
    <t>GRAYS</t>
  </si>
  <si>
    <t>PEND</t>
  </si>
  <si>
    <t>SAN</t>
  </si>
  <si>
    <t>WALLA</t>
  </si>
  <si>
    <t>Enrollee Count</t>
  </si>
  <si>
    <t xml:space="preserve">% of Total QHP population </t>
  </si>
  <si>
    <t>Percent calculated using Washington State Office of Financial Management (OFM) data for county population &lt;65 in 2022. (Link : https://ofm.wa.gov/washington-data-research/population-demographics/population-estimates/estimates-april-1-population-age-sex-race-and-hispanic-origin)</t>
  </si>
  <si>
    <t>WAH counts are provided by HCA for 1,914,557 clients in Feb 2023.  Data capture by category causes some small totals; HCA statistical methodology suppresses small numbers from total calculation.</t>
  </si>
  <si>
    <t>Coordinated Care Corporation</t>
  </si>
  <si>
    <t>Qualified Health Plan by County and Carrier (2022 and 2023)</t>
  </si>
  <si>
    <t>0-150%</t>
  </si>
  <si>
    <t>55 and over</t>
  </si>
  <si>
    <t>2023-01</t>
  </si>
  <si>
    <t>2023-02</t>
  </si>
  <si>
    <t>2022-03</t>
  </si>
  <si>
    <t>2022-04</t>
  </si>
  <si>
    <t>2022-05</t>
  </si>
  <si>
    <t>2022-06</t>
  </si>
  <si>
    <t>2022-07</t>
  </si>
  <si>
    <t>2022-08</t>
  </si>
  <si>
    <t>2022-09</t>
  </si>
  <si>
    <t>2022-10</t>
  </si>
  <si>
    <t>2022-11</t>
  </si>
  <si>
    <t>2022-12</t>
  </si>
  <si>
    <t>Any Subsidy</t>
  </si>
  <si>
    <t>APTC Recipients</t>
  </si>
  <si>
    <t>CCS Recipients</t>
  </si>
  <si>
    <t>Excludes 44,646 QHP enrollees in a plan with separate deductibles for Medical and Pharmacy services shown in the table below.</t>
  </si>
  <si>
    <t>Excludes 163,092 QHP enrollees in a plan with an integrated deductible shown in the top table above.</t>
  </si>
  <si>
    <t>CCS and APTC</t>
  </si>
  <si>
    <t>CCS Only</t>
  </si>
  <si>
    <t>APTC Only</t>
  </si>
  <si>
    <t>DINKA</t>
  </si>
  <si>
    <t>FUZHOU</t>
  </si>
  <si>
    <t>GEORGIAN</t>
  </si>
  <si>
    <t>HAUSA</t>
  </si>
  <si>
    <t>HEBREW</t>
  </si>
  <si>
    <t>IGBO</t>
  </si>
  <si>
    <t>KAYAH</t>
  </si>
  <si>
    <t>NAVAJO</t>
  </si>
  <si>
    <t>PORTUGUESE CAPE VERDEAN</t>
  </si>
  <si>
    <t>TURKISH</t>
  </si>
  <si>
    <t>UKRAINIAN</t>
  </si>
  <si>
    <t>URDU</t>
  </si>
  <si>
    <t>UZBEK</t>
  </si>
  <si>
    <t>VIETNAMESE</t>
  </si>
  <si>
    <t>WOLOF</t>
  </si>
  <si>
    <t>Includes calls handled by telephonic interpreters from Oct. 2022 - March 2023.</t>
  </si>
  <si>
    <t>Hakka</t>
  </si>
  <si>
    <t>Total Answered</t>
  </si>
  <si>
    <t xml:space="preserve"> $8551-10000 </t>
  </si>
  <si>
    <t>OE10</t>
  </si>
  <si>
    <t xml:space="preserve">2022 Disenrollment by Metal Level and FPL </t>
  </si>
  <si>
    <t xml:space="preserve">2022 Disenrollment by Subsidy Status and FPL                           </t>
  </si>
  <si>
    <t xml:space="preserve">2022 Disenrollment by Age and FPL </t>
  </si>
  <si>
    <t xml:space="preserve">2022 Disenrollment by Subsidy Status and Age                        </t>
  </si>
  <si>
    <t>Churn (Movement between Qualified Health Plan and Washington Apple Health) 2022</t>
  </si>
  <si>
    <t>Total Washington Apple Health and Qualified Health Plan Enrollment 2022</t>
  </si>
  <si>
    <t>Monthly Percent Movement from Qualified Health Plan to Washington Apple Health 2022</t>
  </si>
  <si>
    <t>Cascade Care Savings</t>
  </si>
  <si>
    <t>Exceptional Circumstance</t>
  </si>
  <si>
    <t>Total for 2022</t>
  </si>
  <si>
    <t>2022 Qualified Health Plan SEP Enrollments by Month</t>
  </si>
  <si>
    <t>Net Premium</t>
  </si>
  <si>
    <t>CCS Enrollees</t>
  </si>
  <si>
    <t>$1-50</t>
  </si>
  <si>
    <t>$51-100</t>
  </si>
  <si>
    <t>$101+</t>
  </si>
  <si>
    <t>&lt;18</t>
  </si>
  <si>
    <t>"Any Subsidy" is defined as those customers who receive Cascade Care Savings (CCS) and/or advance premium tax credits (APTC)</t>
  </si>
  <si>
    <t>“CCS Recipients” is defined as all customers who receive Cascade Care Savings (CCS), regardless of whether they also receive APTC</t>
  </si>
  <si>
    <t>“APTC Recipients” is defined as all customers who receive APTC, regardless of whether they also receive Cascade Care Savings (CCS)</t>
  </si>
  <si>
    <t>In 2023, Cascade Care Savings was launched. Prior to 2023, enrollees were only eligible for federal subsidies</t>
  </si>
  <si>
    <t>Cascade Care Savings by Age Group</t>
  </si>
  <si>
    <t>"Any Subsidy" is defined as all customers who receive Cascade Care Savings (CCS) and/or advance premium tax credits (APTC).</t>
  </si>
  <si>
    <t>“APTC Recipients” is defined as all customers who receive APTC, regardless of whether they also receive CCS.</t>
  </si>
  <si>
    <t>“CCS Recipients” is defined as all customers who receive CCS, regardless of whether they also receive APTC.</t>
  </si>
  <si>
    <t>“CCS and APTC" is defined as all customers who receive both CCS and APTC.</t>
  </si>
  <si>
    <t>“CCS Only” is defined as those customers who receive only CCS and do not receive APTC.</t>
  </si>
  <si>
    <t>“APTC Only” is defined as those customers who receive only APTC and do not receive CCS.</t>
  </si>
  <si>
    <t>Age Group</t>
  </si>
  <si>
    <t>Male</t>
  </si>
  <si>
    <t>Cascade Care Savings by FPL</t>
  </si>
  <si>
    <t>Cascade Care Savings by County</t>
  </si>
  <si>
    <t xml:space="preserve"> Enrollees </t>
  </si>
  <si>
    <t>Tab 23</t>
  </si>
  <si>
    <t>Cascade Care Saving</t>
  </si>
  <si>
    <t>Avg. Net Premium</t>
  </si>
  <si>
    <t>Qualified Health Plan Enrollment by New and Returning Customers (2020-2023)</t>
  </si>
  <si>
    <t>Qualified Health Plan Average Monthly Net Premium per Person by FPL &amp; Subsidy Status (2019-2022)</t>
  </si>
  <si>
    <t>Qualified Health Plan Total Federal Tax Credit (APTC) by Year (2019-2022)</t>
  </si>
  <si>
    <t>Qualified Health Plan Average Monthly Net Premium per Person, by Year (2019-2022)</t>
  </si>
  <si>
    <t>"Any Subsidy" is defined as those customers who receive Cascade Care Savings (CCS) and/or advance premium tax credits (APTC).</t>
  </si>
  <si>
    <t>In 2023, Cascade Care Savings was launched. Prior to 2023, enrollees were only eligible for federal subsidies.</t>
  </si>
  <si>
    <t xml:space="preserve">Cascade Care Savings by Net  Premium                                  </t>
  </si>
  <si>
    <t>*Cascade Care Savings Special Enrollment was first available beginning in July 2022.</t>
  </si>
  <si>
    <t>Change in Household Size</t>
  </si>
  <si>
    <t>On this tab, "subsidized" refers to advance premium tax credits (APTC).</t>
  </si>
  <si>
    <t>Sex Assigned at Birth</t>
  </si>
  <si>
    <t xml:space="preserve">Qualified Dental Plan Enrollees by Sex Assigned at Birth </t>
  </si>
  <si>
    <t xml:space="preserve">Qualified Health Plan and WAH Enrollees by Sex Assigned at Birth </t>
  </si>
  <si>
    <t xml:space="preserve"> Enrollment by Metal Level by Year (2020-2023)</t>
  </si>
  <si>
    <t>Cascade Care Savings by Sex Assigned at Birth</t>
  </si>
  <si>
    <t>QHP data was collected as of March 31, 2023  and WAH data collected as of Feb. 28, 2023.</t>
  </si>
  <si>
    <t>WAH counts are provided by HCA for 1,914,557 clients in Feb. 2023.  Data capture by category causes some small totals; HCA statistical methodology suppresses small numbers from total calculation.</t>
  </si>
  <si>
    <t>WAH counts are provided by HCA for 1,914,557 clients as of Feb. 2023.  Data capture by category causes some small totals; HCA statistical methodology suppresses small numbers from total calculation.</t>
  </si>
  <si>
    <t>QHP data collected as of March 31, 2023.</t>
  </si>
  <si>
    <t>QHP data collected as of March 31, 2023 for the 2023 calendar year; previous years' data are from prior enrollment reports.</t>
  </si>
  <si>
    <t>QHP and WAH data collected as of March 31, 2023.</t>
  </si>
  <si>
    <t>HPF and WAH data collected as of Feb. 28, 2023.</t>
  </si>
  <si>
    <t>WAH data collected as of Feb. 28, 2023.</t>
  </si>
  <si>
    <t>Medicaid data collected as of Feb. 28, 2023.</t>
  </si>
  <si>
    <t>Year End Termination represents individuals who dropped coverage between plan years (ended coverage Dec. 31).</t>
  </si>
  <si>
    <t>Qualified Dental Plan by Race and Ethnicity</t>
  </si>
  <si>
    <t>Cascade Care Savings by Race and Ethnicity</t>
  </si>
  <si>
    <t>Average household size is 1.4 members.</t>
  </si>
  <si>
    <t>Reporting race and ethnicity is not required to enroll in a plan.</t>
  </si>
  <si>
    <t>*0-150%</t>
  </si>
  <si>
    <t xml:space="preserve">*Lawfully present enrollees reporting  &lt;139% FPL  (including those who are in the five year bar for Medicaid) are eligible for subsidies in the Exchange. </t>
  </si>
  <si>
    <t>Note: Medicaid -&gt; QHP percentages are excluded during the Public Health Emergency because they calculate to less than 0.01%.</t>
  </si>
  <si>
    <t>Disenrollments during the plan year average 5,132 per month.</t>
  </si>
  <si>
    <t>"Any Subsidy" is defined as those customers who receive Cascade Care Savings (CCS) and/or federal advance premium tax credits (APTC).</t>
  </si>
  <si>
    <t>The number of requests for Ukrainian telephonic interpretation Oct. through March increased in 2023 to 1,468 from 83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</si>
</sst>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10409]#,##0;\(#,##0\)"/>
    <numFmt numFmtId="166" formatCode="_(&quot;$&quot;* #,##0_);_(&quot;$&quot;* \(#,##0\);_(&quot;$&quot;* &quot;-&quot;??_);_(@_)"/>
    <numFmt numFmtId="167" formatCode="#,##0.0"/>
    <numFmt numFmtId="168" formatCode="[$-409]mmm\-yy;@"/>
    <numFmt numFmtId="169" formatCode="[$-409]mmmm\-yy;@"/>
  </numFmts>
  <fonts count="51">
    <font>
      <sz val="11"/>
      <color theme="1"/>
      <name val="Calibri"/>
      <family val="2"/>
      <scheme val="minor"/>
    </font>
    <font>
      <sz val="9"/>
      <color rgb="FF666666"/>
      <name val="Arial"/>
      <family val="2"/>
    </font>
    <font>
      <sz val="9"/>
      <color rgb="FF333333"/>
      <name val="Arial"/>
      <family val="2"/>
    </font>
    <font>
      <sz val="11"/>
      <color theme="1"/>
      <name val="Calibri"/>
      <family val="2"/>
      <scheme val="minor"/>
    </font>
    <font>
      <b/>
      <sz val="11"/>
      <color theme="1"/>
      <name val="Calibri"/>
      <family val="2"/>
      <scheme val="minor"/>
    </font>
    <font>
      <sz val="12"/>
      <name val="Avenir LT Std 55 Roman"/>
      <family val="2"/>
    </font>
    <font>
      <u/>
      <sz val="11"/>
      <color theme="10"/>
      <name val="Calibri"/>
      <family val="2"/>
      <scheme val="minor"/>
    </font>
    <font>
      <b/>
      <sz val="11"/>
      <name val="Calibri"/>
      <family val="2"/>
      <scheme val="minor"/>
    </font>
    <font>
      <b/>
      <sz val="13"/>
      <color theme="0"/>
      <name val="Calibri"/>
      <family val="2"/>
      <scheme val="minor"/>
    </font>
    <font>
      <i/>
      <sz val="11"/>
      <color theme="1"/>
      <name val="Calibri"/>
      <family val="2"/>
      <scheme val="minor"/>
    </font>
    <font>
      <sz val="11"/>
      <color rgb="FF000000"/>
      <name val="Calibri"/>
      <family val="2"/>
    </font>
    <font>
      <sz val="11"/>
      <name val="Calibri"/>
      <family val="2"/>
      <scheme val="minor"/>
    </font>
    <font>
      <i/>
      <sz val="11"/>
      <name val="Calibri"/>
      <family val="2"/>
      <scheme val="minor"/>
    </font>
    <font>
      <b/>
      <sz val="13"/>
      <color theme="0"/>
      <name val="Calibri"/>
      <family val="2"/>
    </font>
    <font>
      <sz val="10"/>
      <color indexed="64"/>
      <name val="Arial"/>
      <family val="2"/>
    </font>
    <font>
      <b/>
      <sz val="9"/>
      <color theme="1"/>
      <name val="Calibri"/>
      <family val="2"/>
      <scheme val="minor"/>
    </font>
    <font>
      <sz val="11"/>
      <name val="Calibri"/>
      <family val="2"/>
    </font>
    <font>
      <b/>
      <sz val="11"/>
      <name val="Calibri"/>
      <family val="2"/>
    </font>
    <font>
      <sz val="11"/>
      <color rgb="FF006100"/>
      <name val="Calibri"/>
      <family val="2"/>
      <scheme val="minor"/>
    </font>
    <font>
      <b/>
      <sz val="13"/>
      <color rgb="FFFFFFFF"/>
      <name val="Calibri"/>
      <family val="2"/>
    </font>
    <font>
      <b/>
      <sz val="11"/>
      <color rgb="FF000000"/>
      <name val="Calibri"/>
      <family val="2"/>
    </font>
    <font>
      <sz val="8"/>
      <name val="Calibri"/>
      <family val="2"/>
      <scheme val="minor"/>
    </font>
    <font>
      <b/>
      <sz val="11"/>
      <color rgb="FFFFFFFF"/>
      <name val="Calibri"/>
      <family val="2"/>
    </font>
    <font>
      <i/>
      <sz val="11"/>
      <color rgb="FF000000"/>
      <name val="Calibri"/>
      <family val="2"/>
      <scheme val="minor"/>
    </font>
    <font>
      <sz val="10"/>
      <color rgb="FF000000"/>
      <name val="Tahoma"/>
      <family val="2"/>
    </font>
    <font>
      <b/>
      <sz val="11"/>
      <color rgb="FFFF0000"/>
      <name val="Calibri"/>
      <family val="2"/>
      <scheme val="minor"/>
    </font>
    <font>
      <b/>
      <sz val="12"/>
      <color theme="0"/>
      <name val="Calibri"/>
      <family val="2"/>
      <scheme val="minor"/>
    </font>
    <font>
      <sz val="11"/>
      <color rgb="FFFF0000"/>
      <name val="Calibri"/>
      <family val="2"/>
      <scheme val="minor"/>
    </font>
    <font>
      <sz val="10"/>
      <name val="Arial"/>
      <family val="2"/>
    </font>
    <font>
      <i/>
      <sz val="10"/>
      <color theme="1"/>
      <name val="Calibri"/>
      <family val="2"/>
    </font>
    <font>
      <b/>
      <sz val="11"/>
      <color rgb="FF000000"/>
      <name val="Calibri"/>
      <family val="2"/>
      <scheme val="minor"/>
    </font>
    <font>
      <sz val="11"/>
      <color rgb="FF000000"/>
      <name val="Calibri"/>
      <family val="2"/>
      <scheme val="minor"/>
    </font>
    <font>
      <i/>
      <sz val="11"/>
      <color theme="1"/>
      <name val="Arial"/>
      <family val="2"/>
    </font>
    <font>
      <sz val="12"/>
      <color rgb="FF000000"/>
      <name val="Tableau Bold"/>
    </font>
    <font>
      <sz val="10"/>
      <color rgb="FF000000"/>
      <name val="Calibri"/>
      <family val="2"/>
    </font>
    <font>
      <b/>
      <sz val="11"/>
      <color theme="0"/>
      <name val="Calibri"/>
      <family val="2"/>
      <scheme val="minor"/>
    </font>
    <font>
      <b/>
      <sz val="13"/>
      <color rgb="FFFFFFFF"/>
      <name val="Calibri"/>
      <family val="2"/>
      <scheme val="minor"/>
    </font>
    <font>
      <b/>
      <sz val="12"/>
      <color rgb="FF000000"/>
      <name val="Calibri"/>
      <family val="2"/>
      <scheme val="minor"/>
    </font>
    <font>
      <sz val="10"/>
      <color rgb="FF000000"/>
      <name val="Calibri"/>
      <family val="2"/>
      <scheme val="minor"/>
    </font>
    <font>
      <sz val="9"/>
      <color theme="1"/>
      <name val="Arial"/>
      <family val="2"/>
    </font>
    <font>
      <sz val="11"/>
      <color rgb="FF333333"/>
      <name val="Calibri"/>
      <family val="2"/>
      <scheme val="minor"/>
    </font>
    <font>
      <b/>
      <sz val="14"/>
      <color theme="0"/>
      <name val="Calibri"/>
      <family val="2"/>
      <scheme val="minor"/>
    </font>
    <font>
      <sz val="10"/>
      <color indexed="8"/>
      <name val="Arial"/>
      <family val="2"/>
    </font>
    <font>
      <i/>
      <sz val="9"/>
      <color rgb="FF333333"/>
      <name val="Arial"/>
      <family val="2"/>
    </font>
    <font>
      <i/>
      <sz val="11"/>
      <color theme="5"/>
      <name val="Calibri"/>
      <family val="2"/>
      <scheme val="minor"/>
    </font>
    <font>
      <b/>
      <sz val="11"/>
      <color theme="0"/>
      <name val="Calibri"/>
      <family val="2"/>
    </font>
    <font>
      <b/>
      <i/>
      <sz val="9"/>
      <color rgb="FF333333"/>
      <name val="Arial"/>
      <family val="2"/>
    </font>
    <font>
      <sz val="9"/>
      <color theme="1"/>
      <name val="Calibri"/>
      <family val="2"/>
      <scheme val="minor"/>
    </font>
    <font>
      <b/>
      <sz val="11"/>
      <name val="Calibri  "/>
    </font>
    <font>
      <b/>
      <sz val="11"/>
      <color theme="1"/>
      <name val="Calibri"/>
      <family val="2"/>
    </font>
    <font>
      <b/>
      <i/>
      <sz val="10"/>
      <color rgb="FF000000"/>
      <name val="Calibri"/>
      <family val="2"/>
      <scheme val="minor"/>
    </font>
  </fonts>
  <fills count="22">
    <fill>
      <patternFill patternType="none"/>
    </fill>
    <fill>
      <patternFill patternType="gray125"/>
    </fill>
    <fill>
      <patternFill patternType="solid">
        <fgColor rgb="FF326FB6"/>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4" tint="0.79998168889431442"/>
        <bgColor theme="4" tint="0.79998168889431442"/>
      </patternFill>
    </fill>
    <fill>
      <patternFill patternType="solid">
        <fgColor rgb="FFC6EFCE"/>
      </patternFill>
    </fill>
    <fill>
      <patternFill patternType="solid">
        <fgColor rgb="FFDDEBF7"/>
        <bgColor rgb="FF000000"/>
      </patternFill>
    </fill>
    <fill>
      <patternFill patternType="solid">
        <fgColor theme="9" tint="0.79998168889431442"/>
        <bgColor rgb="FF000000"/>
      </patternFill>
    </fill>
    <fill>
      <patternFill patternType="solid">
        <fgColor theme="4" tint="0.79998168889431442"/>
        <bgColor rgb="FF000000"/>
      </patternFill>
    </fill>
    <fill>
      <patternFill patternType="solid">
        <fgColor theme="2"/>
        <bgColor indexed="64"/>
      </patternFill>
    </fill>
    <fill>
      <patternFill patternType="solid">
        <fgColor theme="4" tint="-0.249977111117893"/>
        <bgColor rgb="FF000000"/>
      </patternFill>
    </fill>
    <fill>
      <patternFill patternType="solid">
        <fgColor theme="0"/>
        <bgColor rgb="FF000000"/>
      </patternFill>
    </fill>
    <fill>
      <patternFill patternType="solid">
        <fgColor theme="9" tint="0.59999389629810485"/>
        <bgColor indexed="64"/>
      </patternFill>
    </fill>
    <fill>
      <patternFill patternType="solid">
        <fgColor theme="9" tint="0.59996337778862885"/>
        <bgColor indexed="64"/>
      </patternFill>
    </fill>
    <fill>
      <patternFill patternType="solid">
        <fgColor rgb="FFD9E1F2"/>
        <bgColor indexed="64"/>
      </patternFill>
    </fill>
    <fill>
      <patternFill patternType="solid">
        <fgColor theme="4" tint="0.39997558519241921"/>
        <bgColor theme="4" tint="0.79998168889431442"/>
      </patternFill>
    </fill>
    <fill>
      <patternFill patternType="solid">
        <fgColor theme="0"/>
        <bgColor theme="4" tint="0.79998168889431442"/>
      </patternFill>
    </fill>
    <fill>
      <patternFill patternType="solid">
        <fgColor theme="8"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theme="4" tint="0.39997558519241921"/>
      </top>
      <bottom/>
      <diagonal/>
    </border>
    <border>
      <left style="thin">
        <color rgb="FFD3D3D3"/>
      </left>
      <right style="thin">
        <color rgb="FFD3D3D3"/>
      </right>
      <top style="thin">
        <color rgb="FFD3D3D3"/>
      </top>
      <bottom style="thin">
        <color rgb="FFD3D3D3"/>
      </bottom>
      <diagonal/>
    </border>
    <border>
      <left/>
      <right/>
      <top/>
      <bottom style="thin">
        <color theme="4" tint="0.3999755851924192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rgb="FFABABAB"/>
      </left>
      <right/>
      <top style="thin">
        <color rgb="FFABABAB"/>
      </top>
      <bottom/>
      <diagonal/>
    </border>
    <border>
      <left style="thin">
        <color rgb="FFABABAB"/>
      </left>
      <right/>
      <top/>
      <bottom/>
      <diagonal/>
    </border>
    <border>
      <left style="thin">
        <color rgb="FFD3D3D3"/>
      </left>
      <right style="thin">
        <color rgb="FFD3D3D3"/>
      </right>
      <top/>
      <bottom style="thin">
        <color rgb="FFD3D3D3"/>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3">
    <xf numFmtId="0" fontId="0"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14" fillId="0" borderId="0"/>
    <xf numFmtId="44" fontId="3" fillId="0" borderId="0" applyFont="0" applyFill="0" applyBorder="0" applyAlignment="0" applyProtection="0"/>
    <xf numFmtId="0" fontId="18" fillId="9" borderId="0" applyNumberFormat="0" applyBorder="0" applyAlignment="0" applyProtection="0"/>
    <xf numFmtId="0" fontId="28" fillId="0" borderId="0"/>
    <xf numFmtId="0" fontId="31" fillId="0" borderId="0"/>
    <xf numFmtId="0" fontId="42" fillId="0" borderId="0">
      <alignment vertical="top"/>
    </xf>
    <xf numFmtId="0" fontId="47" fillId="0" borderId="0"/>
    <xf numFmtId="0" fontId="16" fillId="0" borderId="0"/>
  </cellStyleXfs>
  <cellXfs count="466">
    <xf numFmtId="0" fontId="0" fillId="0" borderId="0" xfId="0"/>
    <xf numFmtId="0" fontId="2" fillId="0" borderId="0" xfId="0" applyFont="1" applyAlignment="1">
      <alignment vertical="center"/>
    </xf>
    <xf numFmtId="0" fontId="2" fillId="0" borderId="0" xfId="0" quotePrefix="1" applyFont="1" applyAlignment="1">
      <alignment horizontal="left"/>
    </xf>
    <xf numFmtId="0" fontId="1" fillId="0" borderId="0" xfId="0" quotePrefix="1" applyFont="1" applyAlignment="1">
      <alignment horizontal="center"/>
    </xf>
    <xf numFmtId="0" fontId="5" fillId="0" borderId="0" xfId="0" quotePrefix="1" applyFont="1" applyAlignment="1">
      <alignment horizontal="left"/>
    </xf>
    <xf numFmtId="0" fontId="5" fillId="0" borderId="0" xfId="0" applyFont="1"/>
    <xf numFmtId="0" fontId="5" fillId="0" borderId="0" xfId="0" quotePrefix="1" applyFont="1" applyAlignment="1">
      <alignment horizontal="left" vertical="top"/>
    </xf>
    <xf numFmtId="0" fontId="5" fillId="0" borderId="0" xfId="0" applyFont="1" applyAlignment="1">
      <alignment vertical="center"/>
    </xf>
    <xf numFmtId="0" fontId="5" fillId="0" borderId="0" xfId="0" applyFont="1" applyAlignment="1">
      <alignment horizontal="left" vertical="top"/>
    </xf>
    <xf numFmtId="3" fontId="4" fillId="6" borderId="11" xfId="0" applyNumberFormat="1" applyFont="1" applyFill="1" applyBorder="1"/>
    <xf numFmtId="0" fontId="9" fillId="0" borderId="0" xfId="0" applyFont="1"/>
    <xf numFmtId="0" fontId="6" fillId="0" borderId="0" xfId="4" applyAlignment="1">
      <alignment vertical="center"/>
    </xf>
    <xf numFmtId="0" fontId="0" fillId="0" borderId="11" xfId="0" applyBorder="1"/>
    <xf numFmtId="9" fontId="0" fillId="0" borderId="11" xfId="3" applyFont="1" applyBorder="1"/>
    <xf numFmtId="0" fontId="4" fillId="6" borderId="11" xfId="0" applyFont="1" applyFill="1" applyBorder="1"/>
    <xf numFmtId="0" fontId="4" fillId="3" borderId="11" xfId="0" applyFont="1" applyFill="1" applyBorder="1" applyAlignment="1">
      <alignment horizontal="right"/>
    </xf>
    <xf numFmtId="41" fontId="0" fillId="0" borderId="11" xfId="2" applyFont="1" applyBorder="1"/>
    <xf numFmtId="41" fontId="4" fillId="6" borderId="11" xfId="2" applyFont="1" applyFill="1" applyBorder="1"/>
    <xf numFmtId="41" fontId="4" fillId="6" borderId="11" xfId="2" applyFont="1" applyFill="1" applyBorder="1" applyAlignment="1">
      <alignment horizontal="right"/>
    </xf>
    <xf numFmtId="0" fontId="4" fillId="3" borderId="11" xfId="0" applyFont="1" applyFill="1" applyBorder="1"/>
    <xf numFmtId="0" fontId="0" fillId="0" borderId="11" xfId="0" applyBorder="1" applyAlignment="1">
      <alignment horizontal="left"/>
    </xf>
    <xf numFmtId="0" fontId="4" fillId="7" borderId="11" xfId="0" applyFont="1" applyFill="1" applyBorder="1" applyAlignment="1">
      <alignment horizontal="left"/>
    </xf>
    <xf numFmtId="164" fontId="4" fillId="6" borderId="11" xfId="0" applyNumberFormat="1" applyFont="1" applyFill="1" applyBorder="1"/>
    <xf numFmtId="0" fontId="1" fillId="0" borderId="0" xfId="0" quotePrefix="1" applyFont="1" applyAlignment="1">
      <alignment horizontal="left" vertical="top"/>
    </xf>
    <xf numFmtId="164" fontId="4" fillId="6" borderId="11" xfId="1" applyNumberFormat="1" applyFont="1" applyFill="1" applyBorder="1"/>
    <xf numFmtId="9" fontId="4" fillId="6" borderId="11" xfId="3" applyFont="1" applyFill="1" applyBorder="1"/>
    <xf numFmtId="3" fontId="4" fillId="6" borderId="11" xfId="0" applyNumberFormat="1" applyFont="1" applyFill="1" applyBorder="1" applyAlignment="1">
      <alignment horizontal="right"/>
    </xf>
    <xf numFmtId="0" fontId="11" fillId="0" borderId="0" xfId="0" applyFont="1"/>
    <xf numFmtId="0" fontId="0" fillId="0" borderId="11" xfId="0" applyBorder="1" applyAlignment="1">
      <alignment horizontal="right"/>
    </xf>
    <xf numFmtId="9" fontId="4" fillId="6" borderId="11" xfId="2" applyNumberFormat="1" applyFont="1" applyFill="1" applyBorder="1"/>
    <xf numFmtId="0" fontId="0" fillId="5" borderId="11" xfId="0" applyFill="1" applyBorder="1"/>
    <xf numFmtId="41" fontId="0" fillId="0" borderId="11" xfId="2" applyFont="1" applyFill="1" applyBorder="1"/>
    <xf numFmtId="164" fontId="4" fillId="6" borderId="11" xfId="0" applyNumberFormat="1" applyFont="1" applyFill="1" applyBorder="1" applyAlignment="1">
      <alignment horizontal="right"/>
    </xf>
    <xf numFmtId="164" fontId="4" fillId="6" borderId="11" xfId="1" applyNumberFormat="1" applyFont="1" applyFill="1" applyBorder="1" applyAlignment="1">
      <alignment horizontal="right"/>
    </xf>
    <xf numFmtId="0" fontId="14" fillId="0" borderId="0" xfId="5"/>
    <xf numFmtId="3" fontId="0" fillId="0" borderId="11" xfId="0" applyNumberFormat="1" applyBorder="1"/>
    <xf numFmtId="41" fontId="4" fillId="6" borderId="11" xfId="0" applyNumberFormat="1" applyFont="1" applyFill="1" applyBorder="1"/>
    <xf numFmtId="0" fontId="4" fillId="6" borderId="11" xfId="0" applyFont="1" applyFill="1" applyBorder="1" applyAlignment="1">
      <alignment horizontal="right"/>
    </xf>
    <xf numFmtId="0" fontId="0" fillId="0" borderId="0" xfId="0" applyAlignment="1">
      <alignment horizontal="right"/>
    </xf>
    <xf numFmtId="0" fontId="4" fillId="8" borderId="11" xfId="0" applyFont="1" applyFill="1" applyBorder="1"/>
    <xf numFmtId="164" fontId="4" fillId="7" borderId="11" xfId="1" applyNumberFormat="1" applyFont="1" applyFill="1" applyBorder="1"/>
    <xf numFmtId="164" fontId="15" fillId="0" borderId="0" xfId="1" applyNumberFormat="1" applyFont="1" applyFill="1" applyBorder="1"/>
    <xf numFmtId="164" fontId="2" fillId="0" borderId="0" xfId="0" applyNumberFormat="1" applyFont="1" applyAlignment="1">
      <alignment vertical="center"/>
    </xf>
    <xf numFmtId="164" fontId="11" fillId="0" borderId="11" xfId="0" applyNumberFormat="1" applyFont="1" applyBorder="1"/>
    <xf numFmtId="9" fontId="0" fillId="0" borderId="11" xfId="0" applyNumberFormat="1" applyBorder="1"/>
    <xf numFmtId="164" fontId="4" fillId="7" borderId="11" xfId="0" applyNumberFormat="1" applyFont="1" applyFill="1" applyBorder="1" applyAlignment="1">
      <alignment horizontal="right"/>
    </xf>
    <xf numFmtId="9" fontId="4" fillId="6" borderId="11" xfId="0" applyNumberFormat="1" applyFont="1" applyFill="1" applyBorder="1" applyAlignment="1">
      <alignment horizontal="right"/>
    </xf>
    <xf numFmtId="0" fontId="16" fillId="0" borderId="11" xfId="0" applyFont="1" applyBorder="1" applyAlignment="1">
      <alignment horizontal="left" vertical="top" wrapText="1" readingOrder="1"/>
    </xf>
    <xf numFmtId="0" fontId="7" fillId="6" borderId="11" xfId="0" applyFont="1" applyFill="1" applyBorder="1"/>
    <xf numFmtId="164" fontId="7" fillId="7" borderId="11" xfId="0" applyNumberFormat="1" applyFont="1" applyFill="1" applyBorder="1"/>
    <xf numFmtId="0" fontId="7" fillId="3" borderId="11" xfId="0" applyFont="1" applyFill="1" applyBorder="1"/>
    <xf numFmtId="0" fontId="16" fillId="0" borderId="11" xfId="0" applyFont="1" applyBorder="1" applyAlignment="1">
      <alignment vertical="top" wrapText="1" readingOrder="1"/>
    </xf>
    <xf numFmtId="0" fontId="17" fillId="6" borderId="11" xfId="0" applyFont="1" applyFill="1" applyBorder="1" applyAlignment="1">
      <alignment vertical="top" wrapText="1" readingOrder="1"/>
    </xf>
    <xf numFmtId="3" fontId="7" fillId="6" borderId="11" xfId="0" applyNumberFormat="1" applyFont="1" applyFill="1" applyBorder="1"/>
    <xf numFmtId="0" fontId="11" fillId="0" borderId="11" xfId="0" applyFont="1" applyBorder="1"/>
    <xf numFmtId="0" fontId="7" fillId="3" borderId="11" xfId="0" applyFont="1" applyFill="1" applyBorder="1" applyAlignment="1">
      <alignment horizontal="center"/>
    </xf>
    <xf numFmtId="0" fontId="4" fillId="3" borderId="11" xfId="0" applyFont="1" applyFill="1" applyBorder="1" applyAlignment="1">
      <alignment horizontal="center"/>
    </xf>
    <xf numFmtId="0" fontId="7" fillId="3" borderId="11" xfId="0" applyFont="1" applyFill="1" applyBorder="1" applyAlignment="1">
      <alignment horizontal="right"/>
    </xf>
    <xf numFmtId="0" fontId="10" fillId="0" borderId="11" xfId="0" applyFont="1" applyBorder="1" applyAlignment="1">
      <alignment vertical="top" wrapText="1" readingOrder="1"/>
    </xf>
    <xf numFmtId="165" fontId="10" fillId="0" borderId="11" xfId="0" applyNumberFormat="1" applyFont="1" applyBorder="1" applyAlignment="1">
      <alignment vertical="top" wrapText="1" readingOrder="1"/>
    </xf>
    <xf numFmtId="164" fontId="0" fillId="0" borderId="11" xfId="1" applyNumberFormat="1" applyFont="1" applyBorder="1"/>
    <xf numFmtId="0" fontId="7" fillId="6" borderId="11" xfId="7" applyFont="1" applyFill="1" applyBorder="1"/>
    <xf numFmtId="0" fontId="10" fillId="0" borderId="11" xfId="0" applyFont="1" applyBorder="1" applyAlignment="1">
      <alignment vertical="center"/>
    </xf>
    <xf numFmtId="9" fontId="20" fillId="0" borderId="0" xfId="0" applyNumberFormat="1" applyFont="1" applyAlignment="1">
      <alignment horizontal="right" vertical="center"/>
    </xf>
    <xf numFmtId="164" fontId="0" fillId="0" borderId="11" xfId="1" applyNumberFormat="1" applyFont="1" applyBorder="1" applyAlignment="1">
      <alignment horizontal="right"/>
    </xf>
    <xf numFmtId="0" fontId="8" fillId="0" borderId="0" xfId="0" applyFont="1"/>
    <xf numFmtId="0" fontId="6" fillId="0" borderId="0" xfId="4"/>
    <xf numFmtId="0" fontId="4" fillId="0" borderId="11" xfId="0" applyFont="1" applyBorder="1" applyAlignment="1">
      <alignment horizontal="center"/>
    </xf>
    <xf numFmtId="166" fontId="0" fillId="0" borderId="11" xfId="6" applyNumberFormat="1" applyFont="1" applyBorder="1" applyAlignment="1">
      <alignment horizontal="center"/>
    </xf>
    <xf numFmtId="0" fontId="4" fillId="0" borderId="11" xfId="0" applyFont="1" applyBorder="1"/>
    <xf numFmtId="166" fontId="0" fillId="0" borderId="0" xfId="6" applyNumberFormat="1" applyFont="1" applyBorder="1" applyAlignment="1">
      <alignment horizontal="center"/>
    </xf>
    <xf numFmtId="0" fontId="8" fillId="0" borderId="0" xfId="0" applyFont="1" applyAlignment="1">
      <alignment horizontal="center" wrapText="1"/>
    </xf>
    <xf numFmtId="0" fontId="3" fillId="5" borderId="0" xfId="0" applyFont="1" applyFill="1"/>
    <xf numFmtId="9" fontId="10" fillId="0" borderId="11" xfId="3" applyFont="1" applyFill="1" applyBorder="1"/>
    <xf numFmtId="0" fontId="17" fillId="11" borderId="11" xfId="0" applyFont="1" applyFill="1" applyBorder="1"/>
    <xf numFmtId="9" fontId="20" fillId="6" borderId="11" xfId="0" applyNumberFormat="1" applyFont="1" applyFill="1" applyBorder="1"/>
    <xf numFmtId="41" fontId="0" fillId="0" borderId="11" xfId="2" applyFont="1" applyBorder="1" applyAlignment="1">
      <alignment horizontal="right"/>
    </xf>
    <xf numFmtId="0" fontId="17" fillId="12" borderId="11" xfId="0" applyFont="1" applyFill="1" applyBorder="1" applyAlignment="1">
      <alignment wrapText="1"/>
    </xf>
    <xf numFmtId="0" fontId="17" fillId="6" borderId="11" xfId="0" applyFont="1" applyFill="1" applyBorder="1"/>
    <xf numFmtId="9" fontId="20" fillId="6" borderId="11" xfId="3" applyFont="1" applyFill="1" applyBorder="1"/>
    <xf numFmtId="0" fontId="4" fillId="0" borderId="4" xfId="0" applyFont="1" applyBorder="1"/>
    <xf numFmtId="0" fontId="4" fillId="0" borderId="15" xfId="0" applyFont="1" applyBorder="1"/>
    <xf numFmtId="3" fontId="0" fillId="0" borderId="0" xfId="0" applyNumberFormat="1"/>
    <xf numFmtId="0" fontId="4" fillId="0" borderId="17" xfId="0" applyFont="1" applyBorder="1"/>
    <xf numFmtId="0" fontId="4" fillId="0" borderId="0" xfId="0" applyFont="1"/>
    <xf numFmtId="0" fontId="0" fillId="5" borderId="0" xfId="0" applyFill="1"/>
    <xf numFmtId="0" fontId="6" fillId="0" borderId="0" xfId="4" applyFill="1" applyBorder="1" applyAlignment="1">
      <alignment vertical="center"/>
    </xf>
    <xf numFmtId="0" fontId="25" fillId="0" borderId="0" xfId="0" applyFont="1"/>
    <xf numFmtId="0" fontId="0" fillId="3" borderId="11" xfId="0" applyFill="1" applyBorder="1"/>
    <xf numFmtId="0" fontId="8" fillId="0" borderId="0" xfId="0" applyFont="1" applyAlignment="1">
      <alignment vertical="center" wrapText="1"/>
    </xf>
    <xf numFmtId="3" fontId="2" fillId="0" borderId="0" xfId="0" applyNumberFormat="1" applyFont="1" applyAlignment="1">
      <alignment vertical="center"/>
    </xf>
    <xf numFmtId="9" fontId="16" fillId="0" borderId="11" xfId="1" applyNumberFormat="1" applyFont="1" applyFill="1" applyBorder="1" applyAlignment="1">
      <alignment horizontal="right" wrapText="1"/>
    </xf>
    <xf numFmtId="9" fontId="17" fillId="6" borderId="11" xfId="0" applyNumberFormat="1" applyFont="1" applyFill="1" applyBorder="1"/>
    <xf numFmtId="16" fontId="4" fillId="3" borderId="11" xfId="0" applyNumberFormat="1" applyFont="1" applyFill="1" applyBorder="1"/>
    <xf numFmtId="164" fontId="0" fillId="5" borderId="0" xfId="1" applyNumberFormat="1" applyFont="1" applyFill="1"/>
    <xf numFmtId="164" fontId="4" fillId="3" borderId="11" xfId="1" applyNumberFormat="1" applyFont="1" applyFill="1" applyBorder="1" applyAlignment="1">
      <alignment horizontal="right"/>
    </xf>
    <xf numFmtId="0" fontId="0" fillId="0" borderId="11" xfId="0" applyBorder="1" applyAlignment="1">
      <alignment wrapText="1"/>
    </xf>
    <xf numFmtId="164" fontId="4" fillId="0" borderId="11" xfId="1" applyNumberFormat="1" applyFont="1" applyBorder="1" applyAlignment="1">
      <alignment horizontal="right"/>
    </xf>
    <xf numFmtId="0" fontId="4" fillId="5" borderId="0" xfId="0" applyFont="1" applyFill="1"/>
    <xf numFmtId="41" fontId="10" fillId="0" borderId="11" xfId="2" applyFont="1" applyBorder="1" applyAlignment="1">
      <alignment horizontal="right" vertical="center"/>
    </xf>
    <xf numFmtId="164" fontId="0" fillId="0" borderId="11" xfId="0" applyNumberFormat="1" applyBorder="1"/>
    <xf numFmtId="164" fontId="4" fillId="7" borderId="11" xfId="0" applyNumberFormat="1" applyFont="1" applyFill="1" applyBorder="1"/>
    <xf numFmtId="0" fontId="27" fillId="0" borderId="0" xfId="0" applyFont="1"/>
    <xf numFmtId="41" fontId="4" fillId="7" borderId="11" xfId="2" applyFont="1" applyFill="1" applyBorder="1"/>
    <xf numFmtId="0" fontId="30" fillId="5" borderId="11" xfId="0" applyFont="1" applyFill="1" applyBorder="1" applyAlignment="1">
      <alignment vertical="center"/>
    </xf>
    <xf numFmtId="10" fontId="0" fillId="0" borderId="11" xfId="3" applyNumberFormat="1" applyFont="1" applyBorder="1"/>
    <xf numFmtId="10" fontId="0" fillId="5" borderId="0" xfId="3" applyNumberFormat="1" applyFont="1" applyFill="1" applyBorder="1"/>
    <xf numFmtId="10" fontId="31" fillId="5" borderId="0" xfId="0" applyNumberFormat="1" applyFont="1" applyFill="1" applyAlignment="1">
      <alignment horizontal="right" vertical="center"/>
    </xf>
    <xf numFmtId="168" fontId="4" fillId="0" borderId="0" xfId="0" applyNumberFormat="1" applyFont="1" applyAlignment="1">
      <alignment horizontal="right"/>
    </xf>
    <xf numFmtId="41" fontId="0" fillId="0" borderId="11" xfId="2" applyFont="1" applyFill="1" applyBorder="1" applyAlignment="1">
      <alignment horizontal="right"/>
    </xf>
    <xf numFmtId="168" fontId="7" fillId="6" borderId="11" xfId="0" applyNumberFormat="1" applyFont="1" applyFill="1" applyBorder="1"/>
    <xf numFmtId="169" fontId="0" fillId="0" borderId="11" xfId="0" applyNumberFormat="1" applyBorder="1"/>
    <xf numFmtId="164" fontId="0" fillId="0" borderId="0" xfId="0" applyNumberFormat="1"/>
    <xf numFmtId="0" fontId="32" fillId="0" borderId="0" xfId="0" applyFont="1"/>
    <xf numFmtId="0" fontId="0" fillId="0" borderId="0" xfId="0" applyAlignment="1">
      <alignment horizontal="left"/>
    </xf>
    <xf numFmtId="0" fontId="29" fillId="0" borderId="0" xfId="0" applyFont="1" applyAlignment="1">
      <alignment horizontal="left" vertical="center"/>
    </xf>
    <xf numFmtId="41" fontId="24" fillId="0" borderId="11" xfId="0" applyNumberFormat="1" applyFont="1" applyBorder="1" applyAlignment="1">
      <alignment wrapText="1"/>
    </xf>
    <xf numFmtId="0" fontId="33" fillId="0" borderId="0" xfId="0" quotePrefix="1" applyFont="1" applyAlignment="1">
      <alignment horizontal="center"/>
    </xf>
    <xf numFmtId="167" fontId="33" fillId="0" borderId="0" xfId="0" applyNumberFormat="1" applyFont="1" applyAlignment="1">
      <alignment vertical="center"/>
    </xf>
    <xf numFmtId="0" fontId="2" fillId="0" borderId="0" xfId="0" quotePrefix="1" applyFont="1" applyAlignment="1">
      <alignment vertical="center"/>
    </xf>
    <xf numFmtId="0" fontId="34" fillId="0" borderId="18" xfId="0" applyFont="1" applyBorder="1" applyAlignment="1">
      <alignment vertical="top" wrapText="1" readingOrder="1"/>
    </xf>
    <xf numFmtId="165" fontId="0" fillId="0" borderId="0" xfId="0" applyNumberFormat="1"/>
    <xf numFmtId="3" fontId="4" fillId="0" borderId="0" xfId="0" applyNumberFormat="1" applyFont="1"/>
    <xf numFmtId="0" fontId="15" fillId="0" borderId="19" xfId="0" applyFont="1" applyBorder="1" applyAlignment="1">
      <alignment horizontal="left"/>
    </xf>
    <xf numFmtId="0" fontId="15" fillId="0" borderId="19" xfId="0" applyFont="1" applyBorder="1"/>
    <xf numFmtId="0" fontId="0" fillId="0" borderId="0" xfId="0" applyAlignment="1">
      <alignment horizontal="left" indent="1"/>
    </xf>
    <xf numFmtId="3" fontId="1" fillId="0" borderId="0" xfId="0" quotePrefix="1" applyNumberFormat="1" applyFont="1" applyAlignment="1">
      <alignment horizontal="left" vertical="top"/>
    </xf>
    <xf numFmtId="0" fontId="4" fillId="0" borderId="0" xfId="0" applyFont="1" applyAlignment="1">
      <alignment horizontal="left" vertical="top" wrapText="1"/>
    </xf>
    <xf numFmtId="0" fontId="4" fillId="3" borderId="11" xfId="0" applyFont="1" applyFill="1" applyBorder="1" applyAlignment="1">
      <alignment horizontal="center" vertical="center"/>
    </xf>
    <xf numFmtId="9" fontId="0" fillId="5" borderId="11" xfId="3" applyFont="1" applyFill="1" applyBorder="1"/>
    <xf numFmtId="9" fontId="4" fillId="6" borderId="11" xfId="0" applyNumberFormat="1" applyFont="1" applyFill="1" applyBorder="1"/>
    <xf numFmtId="0" fontId="38" fillId="0" borderId="18" xfId="0" applyFont="1" applyBorder="1" applyAlignment="1">
      <alignment vertical="top" wrapText="1" readingOrder="1"/>
    </xf>
    <xf numFmtId="165" fontId="38" fillId="0" borderId="18" xfId="0" applyNumberFormat="1" applyFont="1" applyBorder="1" applyAlignment="1">
      <alignment vertical="top" wrapText="1" readingOrder="1"/>
    </xf>
    <xf numFmtId="0" fontId="11" fillId="0" borderId="11" xfId="0" quotePrefix="1" applyFont="1" applyBorder="1" applyAlignment="1">
      <alignment horizontal="left" vertical="top"/>
    </xf>
    <xf numFmtId="0" fontId="3" fillId="0" borderId="0" xfId="0" applyFont="1"/>
    <xf numFmtId="0" fontId="4" fillId="8" borderId="11" xfId="0" applyFont="1" applyFill="1" applyBorder="1" applyAlignment="1">
      <alignment horizontal="center"/>
    </xf>
    <xf numFmtId="164" fontId="2" fillId="0" borderId="0" xfId="0" applyNumberFormat="1" applyFont="1" applyAlignment="1">
      <alignment horizontal="right" vertical="center"/>
    </xf>
    <xf numFmtId="0" fontId="4" fillId="3" borderId="11" xfId="0" applyFont="1" applyFill="1" applyBorder="1" applyAlignment="1">
      <alignment horizontal="center" vertical="center" wrapText="1"/>
    </xf>
    <xf numFmtId="16" fontId="0" fillId="0" borderId="0" xfId="0" applyNumberFormat="1"/>
    <xf numFmtId="3" fontId="5" fillId="0" borderId="0" xfId="0" applyNumberFormat="1" applyFont="1"/>
    <xf numFmtId="164" fontId="9" fillId="0" borderId="0" xfId="0" applyNumberFormat="1" applyFont="1"/>
    <xf numFmtId="16" fontId="5" fillId="0" borderId="0" xfId="0" applyNumberFormat="1" applyFont="1"/>
    <xf numFmtId="41" fontId="2" fillId="0" borderId="0" xfId="0" applyNumberFormat="1" applyFont="1" applyAlignment="1">
      <alignment vertical="center"/>
    </xf>
    <xf numFmtId="9" fontId="10" fillId="0" borderId="11" xfId="0" applyNumberFormat="1" applyFont="1" applyBorder="1" applyAlignment="1">
      <alignment horizontal="right" vertical="center"/>
    </xf>
    <xf numFmtId="165" fontId="20" fillId="6" borderId="11" xfId="0" applyNumberFormat="1" applyFont="1" applyFill="1" applyBorder="1" applyAlignment="1">
      <alignment vertical="top" wrapText="1" readingOrder="1"/>
    </xf>
    <xf numFmtId="16" fontId="3" fillId="5" borderId="0" xfId="0" applyNumberFormat="1" applyFont="1" applyFill="1"/>
    <xf numFmtId="0" fontId="4" fillId="6" borderId="5" xfId="0" applyFont="1" applyFill="1" applyBorder="1"/>
    <xf numFmtId="9" fontId="0" fillId="0" borderId="0" xfId="0" applyNumberFormat="1"/>
    <xf numFmtId="1" fontId="2" fillId="0" borderId="0" xfId="0" applyNumberFormat="1" applyFont="1" applyAlignment="1">
      <alignment vertical="center"/>
    </xf>
    <xf numFmtId="0" fontId="39" fillId="0" borderId="0" xfId="0" applyFont="1" applyAlignment="1">
      <alignment vertical="center"/>
    </xf>
    <xf numFmtId="9" fontId="2" fillId="0" borderId="0" xfId="0" applyNumberFormat="1" applyFont="1" applyAlignment="1">
      <alignment vertical="center"/>
    </xf>
    <xf numFmtId="9" fontId="2" fillId="0" borderId="0" xfId="0" applyNumberFormat="1" applyFont="1" applyAlignment="1">
      <alignment horizontal="right" vertical="center"/>
    </xf>
    <xf numFmtId="9" fontId="0" fillId="0" borderId="11" xfId="3" applyFont="1" applyBorder="1" applyAlignment="1">
      <alignment horizontal="right"/>
    </xf>
    <xf numFmtId="43" fontId="2" fillId="0" borderId="0" xfId="0" applyNumberFormat="1" applyFont="1" applyAlignment="1">
      <alignment vertical="center"/>
    </xf>
    <xf numFmtId="0" fontId="0" fillId="5" borderId="7" xfId="0" applyFill="1" applyBorder="1" applyAlignment="1">
      <alignment wrapText="1"/>
    </xf>
    <xf numFmtId="41" fontId="0" fillId="0" borderId="0" xfId="0" applyNumberFormat="1"/>
    <xf numFmtId="0" fontId="8" fillId="4" borderId="0" xfId="0" applyFont="1" applyFill="1" applyAlignment="1">
      <alignment horizontal="center" vertical="top" wrapText="1"/>
    </xf>
    <xf numFmtId="9" fontId="3" fillId="0" borderId="11" xfId="3" applyFont="1" applyBorder="1" applyAlignment="1">
      <alignment horizontal="right"/>
    </xf>
    <xf numFmtId="0" fontId="9" fillId="0" borderId="5" xfId="0" applyFont="1" applyBorder="1"/>
    <xf numFmtId="0" fontId="9" fillId="0" borderId="0" xfId="0" applyFont="1" applyAlignment="1">
      <alignment horizontal="left"/>
    </xf>
    <xf numFmtId="0" fontId="38" fillId="0" borderId="0" xfId="0" applyFont="1" applyAlignment="1">
      <alignment vertical="top" wrapText="1" readingOrder="1"/>
    </xf>
    <xf numFmtId="165" fontId="38" fillId="0" borderId="0" xfId="0" applyNumberFormat="1" applyFont="1" applyAlignment="1">
      <alignment vertical="top" wrapText="1" readingOrder="1"/>
    </xf>
    <xf numFmtId="0" fontId="4" fillId="6" borderId="1" xfId="0" applyFont="1" applyFill="1" applyBorder="1"/>
    <xf numFmtId="0" fontId="4" fillId="6" borderId="11" xfId="0" applyFont="1" applyFill="1" applyBorder="1" applyAlignment="1">
      <alignment horizontal="left"/>
    </xf>
    <xf numFmtId="16" fontId="4" fillId="3" borderId="9" xfId="0" applyNumberFormat="1" applyFont="1" applyFill="1" applyBorder="1" applyAlignment="1">
      <alignment horizontal="center" vertical="center"/>
    </xf>
    <xf numFmtId="0" fontId="7" fillId="3" borderId="11" xfId="8" applyFont="1" applyFill="1" applyBorder="1" applyAlignment="1" applyProtection="1">
      <alignment horizontal="center" wrapText="1" readingOrder="1"/>
      <protection locked="0"/>
    </xf>
    <xf numFmtId="0" fontId="4" fillId="6" borderId="11" xfId="0" applyFont="1" applyFill="1" applyBorder="1" applyAlignment="1">
      <alignment horizontal="center"/>
    </xf>
    <xf numFmtId="0" fontId="30" fillId="3" borderId="11" xfId="0" applyFont="1" applyFill="1" applyBorder="1" applyAlignment="1">
      <alignment horizontal="center" vertical="center"/>
    </xf>
    <xf numFmtId="9" fontId="4" fillId="6" borderId="11" xfId="3" applyFont="1" applyFill="1" applyBorder="1" applyAlignment="1">
      <alignment horizontal="right"/>
    </xf>
    <xf numFmtId="3" fontId="4" fillId="0" borderId="11" xfId="2" applyNumberFormat="1" applyFont="1" applyFill="1" applyBorder="1" applyAlignment="1">
      <alignment horizontal="right"/>
    </xf>
    <xf numFmtId="0" fontId="6" fillId="3" borderId="11" xfId="4" applyFill="1" applyBorder="1"/>
    <xf numFmtId="0" fontId="4" fillId="0" borderId="13" xfId="0" applyFont="1" applyBorder="1"/>
    <xf numFmtId="0" fontId="4" fillId="13" borderId="11" xfId="0" applyFont="1" applyFill="1" applyBorder="1" applyAlignment="1">
      <alignment horizontal="center"/>
    </xf>
    <xf numFmtId="164" fontId="4" fillId="6" borderId="11" xfId="1" applyNumberFormat="1" applyFont="1" applyFill="1" applyBorder="1" applyAlignment="1">
      <alignment horizontal="center"/>
    </xf>
    <xf numFmtId="164" fontId="4" fillId="3" borderId="11" xfId="1" applyNumberFormat="1" applyFont="1" applyFill="1" applyBorder="1" applyAlignment="1">
      <alignment horizontal="center"/>
    </xf>
    <xf numFmtId="3" fontId="4" fillId="3" borderId="11" xfId="0" applyNumberFormat="1" applyFont="1" applyFill="1" applyBorder="1" applyAlignment="1">
      <alignment horizontal="center"/>
    </xf>
    <xf numFmtId="1" fontId="4" fillId="3" borderId="11" xfId="0" applyNumberFormat="1" applyFont="1" applyFill="1" applyBorder="1" applyAlignment="1">
      <alignment horizontal="center"/>
    </xf>
    <xf numFmtId="41" fontId="20" fillId="6" borderId="11" xfId="0" applyNumberFormat="1" applyFont="1" applyFill="1" applyBorder="1"/>
    <xf numFmtId="41" fontId="4" fillId="0" borderId="11" xfId="0" applyNumberFormat="1" applyFont="1" applyBorder="1"/>
    <xf numFmtId="41" fontId="43" fillId="0" borderId="0" xfId="0" applyNumberFormat="1" applyFont="1" applyAlignment="1">
      <alignment vertical="center"/>
    </xf>
    <xf numFmtId="0" fontId="23" fillId="0" borderId="0" xfId="0" applyFont="1" applyAlignment="1">
      <alignment horizontal="left" vertical="center" wrapText="1"/>
    </xf>
    <xf numFmtId="41" fontId="7" fillId="3" borderId="11" xfId="8" applyNumberFormat="1" applyFont="1" applyFill="1" applyBorder="1" applyAlignment="1" applyProtection="1">
      <alignment horizontal="center" wrapText="1" readingOrder="1"/>
      <protection locked="0"/>
    </xf>
    <xf numFmtId="41" fontId="7" fillId="3" borderId="11" xfId="0" applyNumberFormat="1" applyFont="1" applyFill="1" applyBorder="1" applyAlignment="1" applyProtection="1">
      <alignment horizontal="center" wrapText="1" readingOrder="1"/>
      <protection locked="0"/>
    </xf>
    <xf numFmtId="41" fontId="7" fillId="6" borderId="11" xfId="0" applyNumberFormat="1" applyFont="1" applyFill="1" applyBorder="1" applyAlignment="1" applyProtection="1">
      <alignment horizontal="center" wrapText="1" readingOrder="1"/>
      <protection locked="0"/>
    </xf>
    <xf numFmtId="41" fontId="7" fillId="6" borderId="11" xfId="0" applyNumberFormat="1" applyFont="1" applyFill="1" applyBorder="1"/>
    <xf numFmtId="42" fontId="0" fillId="0" borderId="0" xfId="0" applyNumberFormat="1"/>
    <xf numFmtId="44" fontId="0" fillId="0" borderId="0" xfId="0" applyNumberFormat="1"/>
    <xf numFmtId="41" fontId="9" fillId="0" borderId="0" xfId="0" applyNumberFormat="1" applyFont="1" applyAlignment="1">
      <alignment horizontal="center" wrapText="1"/>
    </xf>
    <xf numFmtId="0" fontId="4" fillId="3" borderId="15" xfId="0" applyFont="1" applyFill="1" applyBorder="1"/>
    <xf numFmtId="41" fontId="0" fillId="0" borderId="15" xfId="2" applyFont="1" applyBorder="1"/>
    <xf numFmtId="0" fontId="9" fillId="0" borderId="5" xfId="0" applyFont="1" applyBorder="1" applyAlignment="1">
      <alignment horizontal="left"/>
    </xf>
    <xf numFmtId="0" fontId="8" fillId="4" borderId="0" xfId="0" applyFont="1" applyFill="1" applyAlignment="1">
      <alignment horizontal="center" vertical="center" wrapText="1"/>
    </xf>
    <xf numFmtId="0" fontId="44" fillId="0" borderId="0" xfId="0" applyFont="1" applyAlignment="1">
      <alignment horizontal="center" wrapText="1"/>
    </xf>
    <xf numFmtId="41" fontId="46" fillId="0" borderId="0" xfId="0" applyNumberFormat="1" applyFont="1" applyAlignment="1">
      <alignment vertical="center"/>
    </xf>
    <xf numFmtId="0" fontId="47" fillId="0" borderId="23" xfId="11" applyBorder="1"/>
    <xf numFmtId="0" fontId="47" fillId="0" borderId="24" xfId="11" applyBorder="1"/>
    <xf numFmtId="41" fontId="17" fillId="6" borderId="11" xfId="0" applyNumberFormat="1" applyFont="1" applyFill="1" applyBorder="1"/>
    <xf numFmtId="9" fontId="8" fillId="4" borderId="0" xfId="0" applyNumberFormat="1" applyFont="1" applyFill="1" applyAlignment="1">
      <alignment horizontal="center"/>
    </xf>
    <xf numFmtId="0" fontId="34" fillId="0" borderId="25" xfId="0" applyFont="1" applyBorder="1" applyAlignment="1">
      <alignment vertical="top" wrapText="1" readingOrder="1"/>
    </xf>
    <xf numFmtId="41" fontId="4" fillId="5" borderId="11" xfId="2" applyFont="1" applyFill="1" applyBorder="1" applyAlignment="1">
      <alignment horizontal="right"/>
    </xf>
    <xf numFmtId="41" fontId="4" fillId="0" borderId="11" xfId="2" applyFont="1" applyFill="1" applyBorder="1" applyAlignment="1">
      <alignment horizontal="right"/>
    </xf>
    <xf numFmtId="0" fontId="8" fillId="0" borderId="0" xfId="0" applyFont="1" applyAlignment="1">
      <alignment horizontal="center" vertical="center" wrapText="1"/>
    </xf>
    <xf numFmtId="0" fontId="0" fillId="0" borderId="0" xfId="0" applyAlignment="1">
      <alignment horizontal="center"/>
    </xf>
    <xf numFmtId="0" fontId="23" fillId="0" borderId="0" xfId="0" applyFont="1" applyAlignment="1">
      <alignment horizontal="left" wrapText="1"/>
    </xf>
    <xf numFmtId="14" fontId="5" fillId="0" borderId="0" xfId="0" applyNumberFormat="1" applyFont="1"/>
    <xf numFmtId="14" fontId="0" fillId="0" borderId="0" xfId="0" applyNumberFormat="1"/>
    <xf numFmtId="0" fontId="5" fillId="0" borderId="0" xfId="0" applyFont="1" applyAlignment="1">
      <alignment horizontal="center"/>
    </xf>
    <xf numFmtId="16" fontId="5" fillId="0" borderId="0" xfId="0" applyNumberFormat="1" applyFont="1" applyAlignment="1">
      <alignment horizontal="center"/>
    </xf>
    <xf numFmtId="0" fontId="19" fillId="14" borderId="11" xfId="0" applyFont="1" applyFill="1" applyBorder="1" applyAlignment="1">
      <alignment horizontal="center"/>
    </xf>
    <xf numFmtId="9" fontId="19" fillId="14" borderId="11" xfId="0" applyNumberFormat="1" applyFont="1" applyFill="1" applyBorder="1" applyAlignment="1">
      <alignment horizontal="center"/>
    </xf>
    <xf numFmtId="3" fontId="16" fillId="15" borderId="11" xfId="0" applyNumberFormat="1" applyFont="1" applyFill="1" applyBorder="1" applyAlignment="1">
      <alignment wrapText="1"/>
    </xf>
    <xf numFmtId="9" fontId="16" fillId="15" borderId="11" xfId="3" applyFont="1" applyFill="1" applyBorder="1" applyAlignment="1">
      <alignment wrapText="1"/>
    </xf>
    <xf numFmtId="41" fontId="20" fillId="3" borderId="20" xfId="0" applyNumberFormat="1" applyFont="1" applyFill="1" applyBorder="1"/>
    <xf numFmtId="0" fontId="4" fillId="3" borderId="12" xfId="0" applyFont="1" applyFill="1" applyBorder="1" applyAlignment="1">
      <alignment horizontal="center"/>
    </xf>
    <xf numFmtId="0" fontId="4" fillId="6" borderId="15" xfId="0" applyFont="1" applyFill="1" applyBorder="1"/>
    <xf numFmtId="0" fontId="37" fillId="10" borderId="11" xfId="0" applyFont="1" applyFill="1" applyBorder="1" applyAlignment="1">
      <alignment horizontal="center"/>
    </xf>
    <xf numFmtId="164" fontId="11" fillId="0" borderId="0" xfId="0" applyNumberFormat="1" applyFont="1"/>
    <xf numFmtId="164" fontId="1" fillId="0" borderId="0" xfId="0" quotePrefix="1" applyNumberFormat="1" applyFont="1" applyAlignment="1">
      <alignment horizontal="left" vertical="top"/>
    </xf>
    <xf numFmtId="0" fontId="1" fillId="0" borderId="0" xfId="0" quotePrefix="1" applyFont="1" applyAlignment="1">
      <alignment horizontal="left"/>
    </xf>
    <xf numFmtId="0" fontId="4" fillId="5" borderId="0" xfId="0" applyFont="1" applyFill="1" applyAlignment="1">
      <alignment horizontal="center" vertical="center" wrapText="1"/>
    </xf>
    <xf numFmtId="0" fontId="4" fillId="17" borderId="11" xfId="0" applyFont="1" applyFill="1" applyBorder="1"/>
    <xf numFmtId="41" fontId="10" fillId="0" borderId="11" xfId="0" applyNumberFormat="1" applyFont="1" applyBorder="1" applyAlignment="1">
      <alignment horizontal="right" vertical="center"/>
    </xf>
    <xf numFmtId="0" fontId="48" fillId="3" borderId="11" xfId="0" applyFont="1" applyFill="1" applyBorder="1" applyAlignment="1">
      <alignment horizontal="center" vertical="center"/>
    </xf>
    <xf numFmtId="17" fontId="4" fillId="3" borderId="11" xfId="0" applyNumberFormat="1" applyFont="1" applyFill="1" applyBorder="1" applyAlignment="1">
      <alignment horizontal="center" vertical="center" wrapText="1"/>
    </xf>
    <xf numFmtId="3" fontId="4" fillId="17" borderId="11" xfId="0" applyNumberFormat="1" applyFont="1" applyFill="1" applyBorder="1"/>
    <xf numFmtId="0" fontId="48" fillId="3" borderId="12" xfId="0" applyFont="1" applyFill="1" applyBorder="1" applyAlignment="1">
      <alignment horizontal="center" vertical="center"/>
    </xf>
    <xf numFmtId="41" fontId="20" fillId="16" borderId="11" xfId="0" applyNumberFormat="1" applyFont="1" applyFill="1" applyBorder="1" applyAlignment="1">
      <alignment horizontal="right" vertical="center"/>
    </xf>
    <xf numFmtId="9" fontId="4" fillId="16" borderId="11" xfId="3" applyFont="1" applyFill="1" applyBorder="1"/>
    <xf numFmtId="0" fontId="7" fillId="3" borderId="11" xfId="0" applyFont="1" applyFill="1" applyBorder="1" applyAlignment="1">
      <alignment horizontal="center" vertical="center"/>
    </xf>
    <xf numFmtId="16" fontId="0" fillId="5" borderId="0" xfId="0" applyNumberFormat="1" applyFill="1" applyAlignment="1">
      <alignment horizontal="center" vertical="center"/>
    </xf>
    <xf numFmtId="0" fontId="10" fillId="0" borderId="11" xfId="0" applyFont="1" applyBorder="1" applyAlignment="1">
      <alignment horizontal="center" vertical="center"/>
    </xf>
    <xf numFmtId="0" fontId="9" fillId="0" borderId="0" xfId="0" applyFont="1" applyAlignment="1">
      <alignment horizontal="left" wrapText="1"/>
    </xf>
    <xf numFmtId="166" fontId="0" fillId="0" borderId="11" xfId="6" applyNumberFormat="1" applyFont="1" applyBorder="1"/>
    <xf numFmtId="49" fontId="0" fillId="5" borderId="11" xfId="6" applyNumberFormat="1" applyFont="1" applyFill="1" applyBorder="1" applyAlignment="1">
      <alignment horizontal="right"/>
    </xf>
    <xf numFmtId="1" fontId="2" fillId="0" borderId="0" xfId="0" quotePrefix="1" applyNumberFormat="1" applyFont="1" applyAlignment="1">
      <alignment vertical="center"/>
    </xf>
    <xf numFmtId="37" fontId="4" fillId="6" borderId="11" xfId="2" applyNumberFormat="1" applyFont="1" applyFill="1" applyBorder="1"/>
    <xf numFmtId="10" fontId="0" fillId="0" borderId="0" xfId="0" applyNumberFormat="1" applyAlignment="1">
      <alignment horizontal="center"/>
    </xf>
    <xf numFmtId="166" fontId="3" fillId="0" borderId="11" xfId="6" applyNumberFormat="1" applyFont="1" applyFill="1" applyBorder="1" applyAlignment="1">
      <alignment horizontal="center"/>
    </xf>
    <xf numFmtId="14" fontId="31" fillId="0" borderId="11" xfId="0" applyNumberFormat="1" applyFont="1" applyBorder="1" applyAlignment="1">
      <alignment horizontal="center"/>
    </xf>
    <xf numFmtId="9" fontId="3" fillId="0" borderId="11" xfId="3" applyFont="1" applyBorder="1"/>
    <xf numFmtId="3" fontId="11" fillId="0" borderId="11" xfId="0" applyNumberFormat="1" applyFont="1" applyBorder="1" applyAlignment="1">
      <alignment vertical="center"/>
    </xf>
    <xf numFmtId="3" fontId="0" fillId="0" borderId="11" xfId="0" applyNumberFormat="1" applyBorder="1" applyAlignment="1">
      <alignment horizontal="right"/>
    </xf>
    <xf numFmtId="3" fontId="4" fillId="6" borderId="11" xfId="1" applyNumberFormat="1" applyFont="1" applyFill="1" applyBorder="1"/>
    <xf numFmtId="3" fontId="11" fillId="0" borderId="11" xfId="0" applyNumberFormat="1" applyFont="1" applyBorder="1" applyAlignment="1">
      <alignment horizontal="right"/>
    </xf>
    <xf numFmtId="3" fontId="11" fillId="0" borderId="11" xfId="0" applyNumberFormat="1" applyFont="1" applyBorder="1"/>
    <xf numFmtId="41" fontId="9" fillId="0" borderId="0" xfId="0" applyNumberFormat="1" applyFont="1" applyAlignment="1">
      <alignment vertical="center"/>
    </xf>
    <xf numFmtId="41" fontId="0" fillId="0" borderId="11" xfId="0" applyNumberFormat="1" applyBorder="1" applyAlignment="1">
      <alignment horizontal="right"/>
    </xf>
    <xf numFmtId="42" fontId="0" fillId="0" borderId="11" xfId="0" applyNumberFormat="1" applyBorder="1" applyAlignment="1">
      <alignment horizontal="right"/>
    </xf>
    <xf numFmtId="6" fontId="0" fillId="0" borderId="11" xfId="0" applyNumberFormat="1" applyBorder="1" applyAlignment="1">
      <alignment horizontal="center"/>
    </xf>
    <xf numFmtId="0" fontId="20" fillId="18" borderId="11" xfId="0" applyFont="1" applyFill="1" applyBorder="1" applyAlignment="1">
      <alignment horizontal="center" vertical="center"/>
    </xf>
    <xf numFmtId="0" fontId="20" fillId="18" borderId="11" xfId="0" applyFont="1" applyFill="1" applyBorder="1" applyAlignment="1">
      <alignment horizontal="center" vertical="center" wrapText="1"/>
    </xf>
    <xf numFmtId="0" fontId="11" fillId="0" borderId="11" xfId="0" applyFont="1" applyBorder="1" applyAlignment="1">
      <alignment horizontal="left"/>
    </xf>
    <xf numFmtId="0" fontId="10" fillId="0" borderId="1" xfId="0" applyFont="1" applyBorder="1" applyAlignment="1">
      <alignment horizontal="center" vertical="center"/>
    </xf>
    <xf numFmtId="0" fontId="20" fillId="6" borderId="11" xfId="0" applyFont="1" applyFill="1" applyBorder="1" applyAlignment="1">
      <alignment horizontal="center" vertical="center"/>
    </xf>
    <xf numFmtId="0" fontId="22" fillId="4" borderId="11" xfId="0" applyFont="1" applyFill="1" applyBorder="1" applyAlignment="1">
      <alignment horizontal="center" vertical="center" wrapText="1"/>
    </xf>
    <xf numFmtId="0" fontId="45" fillId="4" borderId="11" xfId="0" applyFont="1" applyFill="1" applyBorder="1" applyAlignment="1">
      <alignment horizontal="center" vertical="center" wrapText="1"/>
    </xf>
    <xf numFmtId="0" fontId="45" fillId="4" borderId="11" xfId="0" applyFont="1" applyFill="1" applyBorder="1" applyAlignment="1">
      <alignment horizontal="center" vertical="center"/>
    </xf>
    <xf numFmtId="0" fontId="35" fillId="4" borderId="11" xfId="0" applyFont="1" applyFill="1" applyBorder="1" applyAlignment="1">
      <alignment horizontal="center" vertical="center"/>
    </xf>
    <xf numFmtId="166" fontId="4" fillId="7" borderId="11" xfId="6" applyNumberFormat="1" applyFont="1" applyFill="1" applyBorder="1" applyAlignment="1">
      <alignment horizontal="left"/>
    </xf>
    <xf numFmtId="0" fontId="7" fillId="3" borderId="1" xfId="0" applyFont="1" applyFill="1" applyBorder="1" applyAlignment="1">
      <alignment horizontal="center" vertical="center"/>
    </xf>
    <xf numFmtId="41" fontId="20" fillId="16" borderId="1" xfId="0" applyNumberFormat="1" applyFont="1" applyFill="1" applyBorder="1" applyAlignment="1">
      <alignment horizontal="right" vertical="center"/>
    </xf>
    <xf numFmtId="3" fontId="4" fillId="7" borderId="11" xfId="0" applyNumberFormat="1" applyFont="1" applyFill="1" applyBorder="1" applyAlignment="1">
      <alignment horizontal="right"/>
    </xf>
    <xf numFmtId="164" fontId="0" fillId="0" borderId="11" xfId="1" quotePrefix="1" applyNumberFormat="1" applyFont="1" applyBorder="1" applyAlignment="1">
      <alignment horizontal="right"/>
    </xf>
    <xf numFmtId="0" fontId="4" fillId="20" borderId="12" xfId="0" applyFont="1" applyFill="1" applyBorder="1" applyAlignment="1">
      <alignment horizontal="center" vertical="center"/>
    </xf>
    <xf numFmtId="9" fontId="0" fillId="5" borderId="15" xfId="3" applyFont="1" applyFill="1" applyBorder="1"/>
    <xf numFmtId="0" fontId="4" fillId="8" borderId="12" xfId="0" applyFont="1" applyFill="1" applyBorder="1" applyAlignment="1">
      <alignment horizontal="center" vertical="center"/>
    </xf>
    <xf numFmtId="0" fontId="4" fillId="8" borderId="12" xfId="0" applyFont="1" applyFill="1" applyBorder="1" applyAlignment="1">
      <alignment horizontal="center" vertical="center" wrapText="1"/>
    </xf>
    <xf numFmtId="9" fontId="4" fillId="8" borderId="20" xfId="3" applyFont="1" applyFill="1" applyBorder="1"/>
    <xf numFmtId="9" fontId="3" fillId="8" borderId="15" xfId="3" applyFont="1" applyFill="1" applyBorder="1"/>
    <xf numFmtId="9" fontId="3" fillId="8" borderId="11" xfId="3" applyFont="1" applyFill="1" applyBorder="1"/>
    <xf numFmtId="0" fontId="0" fillId="0" borderId="6" xfId="0" applyBorder="1"/>
    <xf numFmtId="0" fontId="0" fillId="0" borderId="7" xfId="0" applyBorder="1"/>
    <xf numFmtId="41" fontId="29" fillId="0" borderId="0" xfId="0" applyNumberFormat="1" applyFont="1" applyAlignment="1">
      <alignment horizontal="left" vertical="center"/>
    </xf>
    <xf numFmtId="0" fontId="8" fillId="4" borderId="9" xfId="0" applyFont="1" applyFill="1" applyBorder="1"/>
    <xf numFmtId="0" fontId="0" fillId="0" borderId="27" xfId="0" applyBorder="1"/>
    <xf numFmtId="0" fontId="0" fillId="0" borderId="28" xfId="0" applyBorder="1"/>
    <xf numFmtId="0" fontId="0" fillId="0" borderId="29" xfId="0" applyBorder="1"/>
    <xf numFmtId="0" fontId="0" fillId="0" borderId="22"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3" borderId="0" xfId="0" applyFill="1"/>
    <xf numFmtId="0" fontId="11" fillId="0" borderId="11" xfId="0" quotePrefix="1" applyFont="1" applyBorder="1" applyAlignment="1">
      <alignment horizontal="right" vertical="top"/>
    </xf>
    <xf numFmtId="3" fontId="4" fillId="0" borderId="11" xfId="0" applyNumberFormat="1" applyFont="1" applyBorder="1" applyAlignment="1">
      <alignment horizontal="right"/>
    </xf>
    <xf numFmtId="0" fontId="11" fillId="0" borderId="1" xfId="0" quotePrefix="1" applyFont="1" applyBorder="1" applyAlignment="1">
      <alignment horizontal="left" vertical="top"/>
    </xf>
    <xf numFmtId="0" fontId="0" fillId="0" borderId="2" xfId="0" applyBorder="1"/>
    <xf numFmtId="0" fontId="11" fillId="0" borderId="2" xfId="0" quotePrefix="1" applyFont="1" applyBorder="1" applyAlignment="1">
      <alignment horizontal="left" vertical="top"/>
    </xf>
    <xf numFmtId="0" fontId="4" fillId="6" borderId="2" xfId="0" applyFont="1" applyFill="1" applyBorder="1"/>
    <xf numFmtId="0" fontId="0" fillId="0" borderId="1" xfId="0" applyBorder="1"/>
    <xf numFmtId="42" fontId="0" fillId="0" borderId="0" xfId="0" applyNumberFormat="1" applyAlignment="1">
      <alignment horizontal="right"/>
    </xf>
    <xf numFmtId="0" fontId="20" fillId="0" borderId="0" xfId="0" applyFont="1" applyAlignment="1">
      <alignment horizontal="center" vertical="center" textRotation="90"/>
    </xf>
    <xf numFmtId="166" fontId="4" fillId="7" borderId="11" xfId="0" applyNumberFormat="1" applyFont="1" applyFill="1" applyBorder="1" applyAlignment="1">
      <alignment horizontal="left"/>
    </xf>
    <xf numFmtId="3" fontId="16" fillId="15" borderId="11" xfId="0" applyNumberFormat="1" applyFont="1" applyFill="1" applyBorder="1" applyAlignment="1">
      <alignment horizontal="right" wrapText="1"/>
    </xf>
    <xf numFmtId="41" fontId="20" fillId="3" borderId="34" xfId="0" applyNumberFormat="1" applyFont="1" applyFill="1" applyBorder="1"/>
    <xf numFmtId="41" fontId="20" fillId="5" borderId="35" xfId="0" applyNumberFormat="1" applyFont="1" applyFill="1" applyBorder="1"/>
    <xf numFmtId="9" fontId="4" fillId="20" borderId="21" xfId="3" applyFont="1" applyFill="1" applyBorder="1"/>
    <xf numFmtId="0" fontId="4" fillId="0" borderId="6" xfId="0" applyFont="1" applyBorder="1"/>
    <xf numFmtId="0" fontId="4" fillId="8" borderId="16" xfId="0" applyFont="1" applyFill="1" applyBorder="1" applyAlignment="1">
      <alignment horizontal="center" vertical="center"/>
    </xf>
    <xf numFmtId="164" fontId="16" fillId="0" borderId="11" xfId="1" applyNumberFormat="1" applyFont="1" applyBorder="1"/>
    <xf numFmtId="0" fontId="16" fillId="0" borderId="11" xfId="0" applyFont="1" applyBorder="1"/>
    <xf numFmtId="3" fontId="16" fillId="0" borderId="11" xfId="12" applyNumberFormat="1" applyBorder="1"/>
    <xf numFmtId="1" fontId="16" fillId="0" borderId="11" xfId="0" applyNumberFormat="1" applyFont="1" applyBorder="1"/>
    <xf numFmtId="3" fontId="16" fillId="0" borderId="11" xfId="0" applyNumberFormat="1" applyFont="1" applyBorder="1"/>
    <xf numFmtId="0" fontId="20" fillId="6" borderId="11" xfId="0" applyFont="1" applyFill="1" applyBorder="1" applyAlignment="1">
      <alignment vertical="center"/>
    </xf>
    <xf numFmtId="164" fontId="17" fillId="6" borderId="11" xfId="1" applyNumberFormat="1" applyFont="1" applyFill="1" applyBorder="1"/>
    <xf numFmtId="3" fontId="17" fillId="6" borderId="11" xfId="12" applyNumberFormat="1" applyFont="1" applyFill="1" applyBorder="1"/>
    <xf numFmtId="1" fontId="17" fillId="6" borderId="11" xfId="0" applyNumberFormat="1" applyFont="1" applyFill="1" applyBorder="1"/>
    <xf numFmtId="3" fontId="17" fillId="6" borderId="11" xfId="0" applyNumberFormat="1" applyFont="1" applyFill="1" applyBorder="1"/>
    <xf numFmtId="0" fontId="49" fillId="7" borderId="11" xfId="0" applyFont="1" applyFill="1" applyBorder="1"/>
    <xf numFmtId="0" fontId="7" fillId="3" borderId="11" xfId="8" applyFont="1" applyFill="1" applyBorder="1" applyAlignment="1" applyProtection="1">
      <alignment horizontal="center" vertical="center" wrapText="1" readingOrder="1"/>
      <protection locked="0"/>
    </xf>
    <xf numFmtId="17" fontId="7" fillId="3" borderId="11" xfId="8" applyNumberFormat="1" applyFont="1" applyFill="1" applyBorder="1" applyAlignment="1" applyProtection="1">
      <alignment horizontal="center" vertical="center" wrapText="1" readingOrder="1"/>
      <protection locked="0"/>
    </xf>
    <xf numFmtId="0" fontId="4" fillId="0" borderId="0" xfId="0" applyFont="1" applyAlignment="1">
      <alignment horizontal="center"/>
    </xf>
    <xf numFmtId="41" fontId="0" fillId="0" borderId="0" xfId="2" applyFont="1" applyFill="1" applyBorder="1"/>
    <xf numFmtId="41" fontId="4" fillId="0" borderId="0" xfId="2" applyFont="1" applyFill="1" applyBorder="1"/>
    <xf numFmtId="17" fontId="4" fillId="3" borderId="11" xfId="0" applyNumberFormat="1" applyFont="1" applyFill="1" applyBorder="1" applyAlignment="1">
      <alignment horizontal="center"/>
    </xf>
    <xf numFmtId="3" fontId="4" fillId="0" borderId="0" xfId="2" applyNumberFormat="1" applyFont="1" applyFill="1" applyBorder="1" applyAlignment="1">
      <alignment horizontal="right"/>
    </xf>
    <xf numFmtId="3" fontId="7" fillId="0" borderId="0" xfId="0" applyNumberFormat="1" applyFont="1"/>
    <xf numFmtId="0" fontId="7" fillId="0" borderId="6" xfId="0" applyFont="1" applyBorder="1"/>
    <xf numFmtId="0" fontId="7" fillId="21" borderId="0" xfId="0" applyFont="1" applyFill="1"/>
    <xf numFmtId="3" fontId="7" fillId="21" borderId="0" xfId="0" applyNumberFormat="1" applyFont="1" applyFill="1"/>
    <xf numFmtId="166" fontId="4" fillId="7" borderId="11" xfId="6" applyNumberFormat="1" applyFont="1" applyFill="1" applyBorder="1"/>
    <xf numFmtId="0" fontId="7" fillId="3" borderId="0" xfId="0" applyFont="1" applyFill="1"/>
    <xf numFmtId="42" fontId="7" fillId="3" borderId="0" xfId="0" applyNumberFormat="1" applyFont="1" applyFill="1"/>
    <xf numFmtId="6" fontId="11" fillId="0" borderId="11" xfId="0" applyNumberFormat="1" applyFont="1" applyBorder="1" applyAlignment="1">
      <alignment horizontal="left"/>
    </xf>
    <xf numFmtId="164" fontId="40" fillId="0" borderId="11" xfId="1" applyNumberFormat="1" applyFont="1" applyBorder="1" applyAlignment="1">
      <alignment vertical="center"/>
    </xf>
    <xf numFmtId="164" fontId="7" fillId="6" borderId="11" xfId="1" applyNumberFormat="1" applyFont="1" applyFill="1" applyBorder="1"/>
    <xf numFmtId="166" fontId="0" fillId="0" borderId="15" xfId="6" applyNumberFormat="1" applyFont="1" applyBorder="1"/>
    <xf numFmtId="166" fontId="4" fillId="0" borderId="13" xfId="6" applyNumberFormat="1" applyFont="1" applyFill="1" applyBorder="1"/>
    <xf numFmtId="9" fontId="4" fillId="8" borderId="20" xfId="3" applyFont="1" applyFill="1" applyBorder="1" applyAlignment="1">
      <alignment horizontal="right"/>
    </xf>
    <xf numFmtId="0" fontId="8" fillId="0" borderId="0" xfId="0" applyFont="1" applyAlignment="1">
      <alignment vertical="top"/>
    </xf>
    <xf numFmtId="0" fontId="4" fillId="0" borderId="12" xfId="0" applyFont="1" applyBorder="1" applyAlignment="1">
      <alignment horizontal="center" vertical="center" wrapText="1"/>
    </xf>
    <xf numFmtId="0" fontId="16" fillId="0" borderId="11" xfId="0" applyFont="1" applyBorder="1" applyAlignment="1">
      <alignment horizontal="left"/>
    </xf>
    <xf numFmtId="0" fontId="16" fillId="6" borderId="11" xfId="0" applyFont="1" applyFill="1" applyBorder="1"/>
    <xf numFmtId="9" fontId="3" fillId="8" borderId="11" xfId="3" applyFont="1" applyFill="1" applyBorder="1" applyAlignment="1">
      <alignment horizontal="right"/>
    </xf>
    <xf numFmtId="9" fontId="3" fillId="8" borderId="15" xfId="3" applyFont="1" applyFill="1" applyBorder="1" applyAlignment="1">
      <alignment horizontal="right"/>
    </xf>
    <xf numFmtId="166" fontId="4" fillId="3" borderId="21" xfId="6" applyNumberFormat="1" applyFont="1" applyFill="1" applyBorder="1"/>
    <xf numFmtId="166" fontId="0" fillId="0" borderId="11" xfId="6" applyNumberFormat="1" applyFont="1" applyBorder="1" applyAlignment="1"/>
    <xf numFmtId="166" fontId="0" fillId="0" borderId="11" xfId="6" applyNumberFormat="1" applyFont="1" applyBorder="1" applyAlignment="1">
      <alignment horizontal="right"/>
    </xf>
    <xf numFmtId="164" fontId="16" fillId="0" borderId="11" xfId="0" applyNumberFormat="1" applyFont="1" applyBorder="1"/>
    <xf numFmtId="0" fontId="13" fillId="0" borderId="0" xfId="0" applyFont="1" applyAlignment="1">
      <alignment horizontal="center" vertical="center" wrapText="1" readingOrder="1"/>
    </xf>
    <xf numFmtId="41" fontId="4" fillId="0" borderId="0" xfId="0" applyNumberFormat="1" applyFont="1"/>
    <xf numFmtId="3" fontId="7" fillId="3" borderId="0" xfId="0" applyNumberFormat="1" applyFont="1" applyFill="1"/>
    <xf numFmtId="164" fontId="0" fillId="0" borderId="15" xfId="1" applyNumberFormat="1" applyFont="1" applyBorder="1"/>
    <xf numFmtId="3" fontId="0" fillId="0" borderId="1" xfId="0" applyNumberFormat="1" applyBorder="1"/>
    <xf numFmtId="17" fontId="4" fillId="6" borderId="11" xfId="0" applyNumberFormat="1" applyFont="1" applyFill="1" applyBorder="1" applyAlignment="1">
      <alignment horizontal="center" vertical="center" wrapText="1"/>
    </xf>
    <xf numFmtId="0" fontId="50" fillId="0" borderId="0" xfId="0" applyFont="1" applyAlignment="1">
      <alignment wrapText="1"/>
    </xf>
    <xf numFmtId="9" fontId="4" fillId="5" borderId="11" xfId="3" applyFont="1" applyFill="1" applyBorder="1" applyAlignment="1">
      <alignment horizontal="center" vertical="center" wrapText="1"/>
    </xf>
    <xf numFmtId="9" fontId="4" fillId="16" borderId="11" xfId="3" applyFont="1" applyFill="1" applyBorder="1" applyAlignment="1">
      <alignment horizontal="center" vertical="center" wrapText="1"/>
    </xf>
    <xf numFmtId="0" fontId="23" fillId="0" borderId="0" xfId="0" applyFont="1" applyAlignment="1">
      <alignment wrapText="1"/>
    </xf>
    <xf numFmtId="0" fontId="9" fillId="0" borderId="0" xfId="0" applyFont="1" applyAlignment="1">
      <alignment wrapText="1"/>
    </xf>
    <xf numFmtId="164" fontId="0" fillId="3" borderId="15" xfId="1" applyNumberFormat="1" applyFont="1" applyFill="1" applyBorder="1"/>
    <xf numFmtId="166" fontId="0" fillId="3" borderId="15" xfId="6" applyNumberFormat="1" applyFont="1" applyFill="1" applyBorder="1"/>
    <xf numFmtId="164" fontId="0" fillId="3" borderId="11" xfId="1" applyNumberFormat="1" applyFont="1" applyFill="1" applyBorder="1"/>
    <xf numFmtId="166" fontId="0" fillId="3" borderId="11" xfId="6" applyNumberFormat="1" applyFont="1" applyFill="1" applyBorder="1"/>
    <xf numFmtId="0" fontId="4" fillId="20" borderId="12" xfId="0" applyFont="1" applyFill="1" applyBorder="1" applyAlignment="1">
      <alignment horizontal="center" vertical="center" wrapText="1"/>
    </xf>
    <xf numFmtId="41" fontId="20" fillId="5" borderId="20" xfId="0" applyNumberFormat="1" applyFont="1" applyFill="1" applyBorder="1"/>
    <xf numFmtId="9" fontId="4" fillId="20" borderId="20" xfId="3" applyFont="1" applyFill="1" applyBorder="1"/>
    <xf numFmtId="166" fontId="4" fillId="5" borderId="21" xfId="6" applyNumberFormat="1" applyFont="1" applyFill="1" applyBorder="1"/>
    <xf numFmtId="164" fontId="0" fillId="5" borderId="15" xfId="1" applyNumberFormat="1" applyFont="1" applyFill="1" applyBorder="1"/>
    <xf numFmtId="9" fontId="3" fillId="20" borderId="15" xfId="3" applyFont="1" applyFill="1" applyBorder="1"/>
    <xf numFmtId="166" fontId="0" fillId="5" borderId="15" xfId="6" applyNumberFormat="1" applyFont="1" applyFill="1" applyBorder="1"/>
    <xf numFmtId="164" fontId="0" fillId="5" borderId="11" xfId="1" applyNumberFormat="1" applyFont="1" applyFill="1" applyBorder="1"/>
    <xf numFmtId="166" fontId="0" fillId="5" borderId="11" xfId="6" applyNumberFormat="1" applyFont="1" applyFill="1" applyBorder="1"/>
    <xf numFmtId="0" fontId="0" fillId="3" borderId="11" xfId="0" applyFill="1" applyBorder="1" applyAlignment="1">
      <alignment horizontal="right"/>
    </xf>
    <xf numFmtId="0" fontId="0" fillId="3" borderId="0" xfId="0" applyFill="1" applyAlignment="1">
      <alignment horizontal="right"/>
    </xf>
    <xf numFmtId="42" fontId="0" fillId="3" borderId="11" xfId="0" applyNumberFormat="1" applyFill="1" applyBorder="1" applyAlignment="1">
      <alignment horizontal="right"/>
    </xf>
    <xf numFmtId="3" fontId="0" fillId="3" borderId="11" xfId="0" applyNumberFormat="1" applyFill="1" applyBorder="1"/>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8" fillId="4" borderId="0" xfId="0" applyFont="1" applyFill="1" applyAlignment="1">
      <alignment horizontal="center" vertical="top"/>
    </xf>
    <xf numFmtId="0" fontId="9" fillId="0" borderId="0" xfId="0" applyFont="1" applyAlignment="1">
      <alignment horizontal="left" vertical="center" wrapText="1"/>
    </xf>
    <xf numFmtId="0" fontId="11" fillId="0" borderId="0" xfId="4" applyFont="1" applyAlignment="1">
      <alignment horizontal="left" vertical="center" wrapText="1"/>
    </xf>
    <xf numFmtId="0" fontId="36" fillId="14" borderId="0" xfId="0" applyFont="1" applyFill="1" applyAlignment="1">
      <alignment horizontal="center" vertical="top" wrapText="1"/>
    </xf>
    <xf numFmtId="0" fontId="36" fillId="14" borderId="0" xfId="0" applyFont="1" applyFill="1" applyAlignment="1">
      <alignment horizontal="center" wrapText="1"/>
    </xf>
    <xf numFmtId="0" fontId="9" fillId="0" borderId="5" xfId="0" applyFont="1" applyBorder="1" applyAlignment="1">
      <alignment horizontal="left"/>
    </xf>
    <xf numFmtId="0" fontId="9" fillId="0" borderId="0" xfId="0" applyFont="1" applyAlignment="1">
      <alignment horizontal="left" wrapText="1"/>
    </xf>
    <xf numFmtId="0" fontId="23" fillId="0" borderId="0" xfId="0" applyFont="1" applyAlignment="1">
      <alignment horizontal="left" wrapText="1"/>
    </xf>
    <xf numFmtId="0" fontId="11" fillId="0" borderId="11" xfId="0" quotePrefix="1" applyFont="1" applyBorder="1" applyAlignment="1">
      <alignment horizontal="left" vertical="top"/>
    </xf>
    <xf numFmtId="0" fontId="8" fillId="4" borderId="9" xfId="0" applyFont="1" applyFill="1" applyBorder="1" applyAlignment="1">
      <alignment horizontal="center" vertical="center" wrapText="1"/>
    </xf>
    <xf numFmtId="0" fontId="11" fillId="0" borderId="11" xfId="0" applyFont="1" applyBorder="1" applyAlignment="1">
      <alignment horizontal="left"/>
    </xf>
    <xf numFmtId="0" fontId="8" fillId="4" borderId="11" xfId="0" applyFont="1" applyFill="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8" fillId="4" borderId="9" xfId="0" applyFont="1" applyFill="1" applyBorder="1" applyAlignment="1">
      <alignment horizontal="center"/>
    </xf>
    <xf numFmtId="0" fontId="0" fillId="4" borderId="9" xfId="0" applyFill="1" applyBorder="1" applyAlignment="1">
      <alignment horizontal="center"/>
    </xf>
    <xf numFmtId="0" fontId="8" fillId="4" borderId="0" xfId="0" applyFont="1" applyFill="1" applyAlignment="1">
      <alignment horizontal="center" vertical="center" wrapText="1"/>
    </xf>
    <xf numFmtId="0" fontId="8" fillId="4" borderId="9" xfId="0" applyFont="1" applyFill="1" applyBorder="1" applyAlignment="1">
      <alignment horizontal="center" wrapText="1"/>
    </xf>
    <xf numFmtId="0" fontId="8" fillId="4" borderId="9" xfId="0" applyFont="1" applyFill="1" applyBorder="1" applyAlignment="1">
      <alignment horizontal="center" vertical="center"/>
    </xf>
    <xf numFmtId="0" fontId="6" fillId="0" borderId="0" xfId="4" applyAlignment="1">
      <alignment horizontal="left" vertical="center"/>
    </xf>
    <xf numFmtId="0" fontId="0" fillId="0" borderId="0" xfId="0" applyAlignment="1">
      <alignment horizontal="left"/>
    </xf>
    <xf numFmtId="0" fontId="9" fillId="0" borderId="5" xfId="0" applyFont="1" applyBorder="1" applyAlignment="1">
      <alignment horizontal="left" wrapText="1"/>
    </xf>
    <xf numFmtId="0" fontId="9" fillId="0" borderId="5" xfId="0" applyFont="1" applyBorder="1" applyAlignment="1">
      <alignment horizontal="left" vertical="center" wrapText="1"/>
    </xf>
    <xf numFmtId="0" fontId="13" fillId="4" borderId="9" xfId="0" applyFont="1" applyFill="1" applyBorder="1" applyAlignment="1">
      <alignment horizontal="center" vertical="center" wrapText="1" readingOrder="1"/>
    </xf>
    <xf numFmtId="0" fontId="13" fillId="4" borderId="10" xfId="0" applyFont="1" applyFill="1" applyBorder="1" applyAlignment="1">
      <alignment horizontal="center" vertical="center" wrapText="1" readingOrder="1"/>
    </xf>
    <xf numFmtId="0" fontId="8" fillId="4" borderId="0" xfId="0" applyFont="1" applyFill="1" applyAlignment="1">
      <alignment horizontal="center" wrapText="1"/>
    </xf>
    <xf numFmtId="0" fontId="26" fillId="4" borderId="11" xfId="0" applyFont="1" applyFill="1" applyBorder="1" applyAlignment="1">
      <alignment horizontal="center" vertical="top"/>
    </xf>
    <xf numFmtId="0" fontId="26" fillId="4" borderId="0" xfId="0" applyFont="1" applyFill="1" applyAlignment="1">
      <alignment horizontal="center" vertical="top"/>
    </xf>
    <xf numFmtId="0" fontId="23" fillId="0" borderId="0" xfId="0" applyFont="1" applyAlignment="1">
      <alignment horizontal="left" vertical="center" wrapText="1"/>
    </xf>
    <xf numFmtId="0" fontId="9" fillId="0" borderId="0" xfId="0" applyFont="1" applyAlignment="1">
      <alignment horizontal="left"/>
    </xf>
    <xf numFmtId="0" fontId="26" fillId="4" borderId="11" xfId="0" applyFont="1" applyFill="1" applyBorder="1" applyAlignment="1">
      <alignment horizontal="center" vertical="top" wrapText="1"/>
    </xf>
    <xf numFmtId="0" fontId="26" fillId="4" borderId="11" xfId="0" applyFont="1" applyFill="1" applyBorder="1" applyAlignment="1">
      <alignment horizontal="center" vertical="center" wrapText="1"/>
    </xf>
    <xf numFmtId="0" fontId="20" fillId="5" borderId="12" xfId="0" applyFont="1" applyFill="1" applyBorder="1" applyAlignment="1">
      <alignment horizontal="center" vertical="center" textRotation="90"/>
    </xf>
    <xf numFmtId="0" fontId="20" fillId="5" borderId="14" xfId="0" applyFont="1" applyFill="1" applyBorder="1" applyAlignment="1">
      <alignment horizontal="center" vertical="center" textRotation="90"/>
    </xf>
    <xf numFmtId="0" fontId="20" fillId="5" borderId="15" xfId="0" applyFont="1" applyFill="1" applyBorder="1" applyAlignment="1">
      <alignment horizontal="center" vertical="center" textRotation="90"/>
    </xf>
    <xf numFmtId="0" fontId="20" fillId="3" borderId="12" xfId="0" applyFont="1" applyFill="1" applyBorder="1" applyAlignment="1">
      <alignment horizontal="center" vertical="center" textRotation="90"/>
    </xf>
    <xf numFmtId="0" fontId="20" fillId="3" borderId="14" xfId="0" applyFont="1" applyFill="1" applyBorder="1" applyAlignment="1">
      <alignment horizontal="center" vertical="center" textRotation="90"/>
    </xf>
    <xf numFmtId="0" fontId="20" fillId="3" borderId="15" xfId="0" applyFont="1" applyFill="1" applyBorder="1" applyAlignment="1">
      <alignment horizontal="center" vertical="center" textRotation="90"/>
    </xf>
    <xf numFmtId="0" fontId="23" fillId="0" borderId="0" xfId="0" applyFont="1" applyAlignment="1">
      <alignment horizontal="left"/>
    </xf>
    <xf numFmtId="0" fontId="8" fillId="4" borderId="1" xfId="0" applyFont="1" applyFill="1" applyBorder="1" applyAlignment="1">
      <alignment horizont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11" xfId="0" applyFont="1" applyFill="1" applyBorder="1" applyAlignment="1">
      <alignment horizontal="center" wrapText="1"/>
    </xf>
    <xf numFmtId="0" fontId="4" fillId="20" borderId="11" xfId="0" applyFont="1" applyFill="1" applyBorder="1" applyAlignment="1">
      <alignment horizontal="center"/>
    </xf>
    <xf numFmtId="0" fontId="4" fillId="19" borderId="11" xfId="0" applyFont="1" applyFill="1" applyBorder="1" applyAlignment="1">
      <alignment horizontal="center"/>
    </xf>
    <xf numFmtId="166" fontId="0" fillId="0" borderId="12" xfId="6" applyNumberFormat="1" applyFont="1" applyBorder="1" applyAlignment="1">
      <alignment horizontal="right" vertical="center"/>
    </xf>
    <xf numFmtId="166" fontId="0" fillId="0" borderId="15" xfId="6" applyNumberFormat="1" applyFont="1" applyBorder="1" applyAlignment="1">
      <alignment horizontal="right" vertical="center"/>
    </xf>
    <xf numFmtId="0" fontId="19" fillId="14" borderId="8" xfId="0" applyFont="1" applyFill="1" applyBorder="1" applyAlignment="1">
      <alignment horizontal="center"/>
    </xf>
    <xf numFmtId="0" fontId="19" fillId="14" borderId="10" xfId="0" applyFont="1" applyFill="1" applyBorder="1" applyAlignment="1">
      <alignment horizontal="center"/>
    </xf>
    <xf numFmtId="0" fontId="19" fillId="14" borderId="0" xfId="0" applyFont="1" applyFill="1" applyAlignment="1">
      <alignment horizontal="center" vertical="top" wrapText="1"/>
    </xf>
    <xf numFmtId="0" fontId="19" fillId="14" borderId="9" xfId="0" applyFont="1" applyFill="1" applyBorder="1" applyAlignment="1">
      <alignment horizontal="center" vertical="center" wrapText="1"/>
    </xf>
    <xf numFmtId="0" fontId="19" fillId="14" borderId="12" xfId="0" applyFont="1" applyFill="1" applyBorder="1" applyAlignment="1">
      <alignment horizontal="center" vertical="center" wrapText="1"/>
    </xf>
    <xf numFmtId="0" fontId="19" fillId="14" borderId="15" xfId="0" applyFont="1" applyFill="1" applyBorder="1" applyAlignment="1">
      <alignment horizontal="center" vertical="center" wrapText="1"/>
    </xf>
    <xf numFmtId="0" fontId="19" fillId="14" borderId="6" xfId="0" applyFont="1" applyFill="1" applyBorder="1" applyAlignment="1">
      <alignment horizontal="center" vertical="center" wrapText="1"/>
    </xf>
    <xf numFmtId="0" fontId="19" fillId="14" borderId="7" xfId="0" applyFont="1" applyFill="1" applyBorder="1" applyAlignment="1">
      <alignment horizontal="center" vertical="center" wrapText="1"/>
    </xf>
    <xf numFmtId="0" fontId="4" fillId="8" borderId="1" xfId="0" applyFont="1" applyFill="1" applyBorder="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20" borderId="1" xfId="0" applyFont="1" applyFill="1" applyBorder="1" applyAlignment="1">
      <alignment horizontal="center"/>
    </xf>
    <xf numFmtId="0" fontId="4" fillId="20" borderId="2" xfId="0" applyFont="1" applyFill="1" applyBorder="1" applyAlignment="1">
      <alignment horizontal="center"/>
    </xf>
    <xf numFmtId="0" fontId="4" fillId="20" borderId="3" xfId="0" applyFont="1" applyFill="1" applyBorder="1" applyAlignment="1">
      <alignment horizontal="center"/>
    </xf>
    <xf numFmtId="0" fontId="26" fillId="4" borderId="1"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 xfId="0" applyFont="1" applyFill="1" applyBorder="1" applyAlignment="1">
      <alignment horizontal="center" vertical="top" wrapText="1"/>
    </xf>
    <xf numFmtId="0" fontId="26" fillId="4" borderId="3" xfId="0" applyFont="1" applyFill="1" applyBorder="1" applyAlignment="1">
      <alignment horizontal="center" vertical="top" wrapText="1"/>
    </xf>
    <xf numFmtId="0" fontId="19" fillId="4" borderId="11" xfId="0" applyFont="1" applyFill="1" applyBorder="1" applyAlignment="1">
      <alignment horizontal="center" vertical="center" wrapText="1"/>
    </xf>
    <xf numFmtId="16" fontId="4" fillId="3" borderId="8" xfId="0" applyNumberFormat="1" applyFont="1" applyFill="1" applyBorder="1" applyAlignment="1">
      <alignment horizontal="center" vertical="center"/>
    </xf>
    <xf numFmtId="16" fontId="4" fillId="3" borderId="9" xfId="0" applyNumberFormat="1" applyFont="1" applyFill="1" applyBorder="1" applyAlignment="1">
      <alignment horizontal="center" vertical="center"/>
    </xf>
    <xf numFmtId="0" fontId="8" fillId="4" borderId="0" xfId="0" applyFont="1" applyFill="1" applyAlignment="1">
      <alignment horizontal="center"/>
    </xf>
    <xf numFmtId="0" fontId="12" fillId="5" borderId="0" xfId="0" applyFont="1" applyFill="1" applyAlignment="1">
      <alignment horizontal="left" wrapText="1"/>
    </xf>
    <xf numFmtId="0" fontId="0" fillId="0" borderId="3" xfId="0" applyBorder="1" applyAlignment="1">
      <alignment horizontal="center"/>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44" fillId="0" borderId="0" xfId="0" applyFont="1" applyAlignment="1">
      <alignment horizontal="center" wrapText="1"/>
    </xf>
    <xf numFmtId="0" fontId="8" fillId="4" borderId="6" xfId="0" applyFont="1" applyFill="1" applyBorder="1" applyAlignment="1">
      <alignment horizontal="center" wrapText="1"/>
    </xf>
    <xf numFmtId="0" fontId="8" fillId="4" borderId="8" xfId="0" applyFont="1" applyFill="1" applyBorder="1" applyAlignment="1">
      <alignment horizontal="center" wrapText="1"/>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4" borderId="7" xfId="0" applyFont="1" applyFill="1" applyBorder="1" applyAlignment="1">
      <alignment horizontal="center" wrapText="1"/>
    </xf>
    <xf numFmtId="0" fontId="4" fillId="0" borderId="11" xfId="0" applyFont="1" applyBorder="1" applyAlignment="1">
      <alignment horizontal="left" vertical="top"/>
    </xf>
    <xf numFmtId="0" fontId="8" fillId="4" borderId="6" xfId="0" applyFont="1" applyFill="1" applyBorder="1" applyAlignment="1">
      <alignment horizontal="center" vertical="center" wrapText="1"/>
    </xf>
    <xf numFmtId="0" fontId="4" fillId="0" borderId="12"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8" fillId="4" borderId="8" xfId="0" applyFont="1" applyFill="1" applyBorder="1" applyAlignment="1">
      <alignment horizontal="center"/>
    </xf>
    <xf numFmtId="0" fontId="8" fillId="4" borderId="10" xfId="0" applyFont="1" applyFill="1" applyBorder="1" applyAlignment="1">
      <alignment horizontal="center"/>
    </xf>
    <xf numFmtId="0" fontId="8" fillId="4" borderId="9" xfId="0" applyFont="1" applyFill="1" applyBorder="1" applyAlignment="1">
      <alignment horizontal="center" vertical="top"/>
    </xf>
    <xf numFmtId="0" fontId="8" fillId="4" borderId="4" xfId="0" applyFont="1" applyFill="1" applyBorder="1" applyAlignment="1">
      <alignment horizontal="center" wrapText="1"/>
    </xf>
    <xf numFmtId="0" fontId="8" fillId="4" borderId="26" xfId="0" applyFont="1" applyFill="1" applyBorder="1" applyAlignment="1">
      <alignment horizontal="center" wrapText="1"/>
    </xf>
    <xf numFmtId="0" fontId="8" fillId="4" borderId="10" xfId="0" applyFont="1" applyFill="1" applyBorder="1" applyAlignment="1">
      <alignment horizontal="center" wrapText="1"/>
    </xf>
    <xf numFmtId="0" fontId="8" fillId="4" borderId="3" xfId="0" applyFont="1" applyFill="1" applyBorder="1" applyAlignment="1">
      <alignment horizontal="center"/>
    </xf>
  </cellXfs>
  <cellStyles count="13">
    <cellStyle name="Comma" xfId="1" builtinId="3"/>
    <cellStyle name="Comma [0]" xfId="2" builtinId="6"/>
    <cellStyle name="Currency" xfId="6" builtinId="4"/>
    <cellStyle name="Good" xfId="7" builtinId="26"/>
    <cellStyle name="Hyperlink" xfId="4" builtinId="8"/>
    <cellStyle name="Normal" xfId="0" builtinId="0"/>
    <cellStyle name="Normal 2" xfId="5" xr:uid="{DD1EFBE3-69F1-4886-A2C1-F95641AF4F39}"/>
    <cellStyle name="Normal 2 2" xfId="8" xr:uid="{71FD16C0-6399-42A3-881B-B4CACB36F245}"/>
    <cellStyle name="Normal 3" xfId="9" xr:uid="{F68A0F06-FD87-4B5A-80D4-5CC4199FC4F7}"/>
    <cellStyle name="Normal 3 2" xfId="10" xr:uid="{252C177A-7E94-439F-813D-2539B5DC0611}"/>
    <cellStyle name="Normal 4" xfId="11" xr:uid="{F12A74BB-1B8A-47B8-A82C-C1696A0F40FD}"/>
    <cellStyle name="Normal 5" xfId="12" xr:uid="{FF742B89-202C-44CC-B6EC-BD615DC575B1}"/>
    <cellStyle name="Percent" xfId="3" builtinId="5"/>
  </cellStyles>
  <dxfs count="23">
    <dxf>
      <fill>
        <patternFill>
          <bgColor theme="0" tint="-0.14996795556505021"/>
        </patternFill>
      </fill>
    </dxf>
    <dxf>
      <fill>
        <patternFill>
          <bgColor theme="0" tint="-0.14996795556505021"/>
        </patternFill>
      </fill>
    </dxf>
    <dxf>
      <font>
        <color auto="1"/>
      </font>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2EFDA"/>
      <color rgb="FFFF33CC"/>
      <color rgb="FFFF99FF"/>
      <color rgb="FFE89E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247650</xdr:colOff>
      <xdr:row>25</xdr:row>
      <xdr:rowOff>95251</xdr:rowOff>
    </xdr:from>
    <xdr:to>
      <xdr:col>5</xdr:col>
      <xdr:colOff>257175</xdr:colOff>
      <xdr:row>30</xdr:row>
      <xdr:rowOff>161925</xdr:rowOff>
    </xdr:to>
    <xdr:sp macro="" textlink="">
      <xdr:nvSpPr>
        <xdr:cNvPr id="2" name="TextBox 1">
          <a:extLst>
            <a:ext uri="{FF2B5EF4-FFF2-40B4-BE49-F238E27FC236}">
              <a16:creationId xmlns:a16="http://schemas.microsoft.com/office/drawing/2014/main" id="{9E16307F-5353-4E6A-A6A0-A127E5765A86}"/>
            </a:ext>
          </a:extLst>
        </xdr:cNvPr>
        <xdr:cNvSpPr txBox="1"/>
      </xdr:nvSpPr>
      <xdr:spPr>
        <a:xfrm>
          <a:off x="247650" y="4524376"/>
          <a:ext cx="48101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a:solidFill>
                <a:schemeClr val="dk1"/>
              </a:solidFill>
              <a:effectLst/>
              <a:latin typeface="+mn-lt"/>
              <a:ea typeface="+mn-ea"/>
              <a:cs typeface="+mn-cs"/>
            </a:rPr>
            <a:t>Qualified Health Plan (QHP) and Qualified Dental Plan (QDP) data (paid enrollments only) was sourced from the Washington Health Benefit Exchange Healthplanfinder Database as of March 31, 2023 unless otherwise noted.</a:t>
          </a:r>
        </a:p>
        <a:p>
          <a:r>
            <a:rPr lang="en-US" sz="1100" b="0" i="1" u="none" strike="noStrike">
              <a:solidFill>
                <a:schemeClr val="dk1"/>
              </a:solidFill>
              <a:effectLst/>
              <a:latin typeface="+mn-lt"/>
              <a:ea typeface="+mn-ea"/>
              <a:cs typeface="+mn-cs"/>
            </a:rPr>
            <a:t>Washington Apple Health (WAH) data was provided by the Washington State Healthcare Authority as of Feb.</a:t>
          </a:r>
          <a:r>
            <a:rPr lang="en-US" sz="1100" b="0" i="1" u="none" strike="noStrike" baseline="0">
              <a:solidFill>
                <a:schemeClr val="dk1"/>
              </a:solidFill>
              <a:effectLst/>
              <a:latin typeface="+mn-lt"/>
              <a:ea typeface="+mn-ea"/>
              <a:cs typeface="+mn-cs"/>
            </a:rPr>
            <a:t> 28, </a:t>
          </a:r>
          <a:r>
            <a:rPr lang="en-US" sz="1100" b="0" i="1" u="none" strike="noStrike">
              <a:solidFill>
                <a:schemeClr val="dk1"/>
              </a:solidFill>
              <a:effectLst/>
              <a:latin typeface="+mn-lt"/>
              <a:ea typeface="+mn-ea"/>
              <a:cs typeface="+mn-cs"/>
            </a:rPr>
            <a:t>2023 unless otherwise noted.</a:t>
          </a:r>
          <a:r>
            <a:rPr lang="en-US" i="1"/>
            <a:t> </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4763</xdr:colOff>
      <xdr:row>8</xdr:row>
      <xdr:rowOff>152400</xdr:rowOff>
    </xdr:to>
    <xdr:sp macro="" textlink="">
      <xdr:nvSpPr>
        <xdr:cNvPr id="2" name="TextBox 1">
          <a:extLst>
            <a:ext uri="{FF2B5EF4-FFF2-40B4-BE49-F238E27FC236}">
              <a16:creationId xmlns:a16="http://schemas.microsoft.com/office/drawing/2014/main" id="{FF3812D0-CE71-48E7-B307-06D540EF4764}"/>
            </a:ext>
          </a:extLst>
        </xdr:cNvPr>
        <xdr:cNvSpPr txBox="1"/>
      </xdr:nvSpPr>
      <xdr:spPr>
        <a:xfrm>
          <a:off x="652463" y="361950"/>
          <a:ext cx="5924550" cy="1281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Bronze Plans </a:t>
          </a:r>
          <a:r>
            <a:rPr lang="en-US" sz="1000" i="1"/>
            <a:t>cover an average of 60% of the cost of essential health benefits, while the patient pays 40%; </a:t>
          </a:r>
          <a:r>
            <a:rPr lang="en-US" sz="1000" b="1" i="1"/>
            <a:t>Silver Plans </a:t>
          </a:r>
          <a:r>
            <a:rPr lang="en-US" sz="1000" i="1"/>
            <a:t>cover 70%, while the patient pays 30%; </a:t>
          </a:r>
        </a:p>
        <a:p>
          <a:r>
            <a:rPr lang="en-US" sz="1000" b="1" i="1"/>
            <a:t>Gold Plans </a:t>
          </a:r>
          <a:r>
            <a:rPr lang="en-US" sz="1000" i="1"/>
            <a:t>cover 80%, while the patient pays 20%; </a:t>
          </a:r>
        </a:p>
        <a:p>
          <a:r>
            <a:rPr lang="en-US" sz="1000" b="1" i="1"/>
            <a:t>Catastrophic Plans </a:t>
          </a:r>
          <a:r>
            <a:rPr lang="en-US" sz="1000" i="1"/>
            <a:t>are type of health care plan only available through Washington Healthplanfinder for certain populations, such as individuals under age 30. This type of plan generally offers the least coverage. Tax credits and cost sharing reductions cannot be used to purchase a catastrophic plan.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1</xdr:row>
      <xdr:rowOff>95250</xdr:rowOff>
    </xdr:from>
    <xdr:to>
      <xdr:col>5</xdr:col>
      <xdr:colOff>933449</xdr:colOff>
      <xdr:row>5</xdr:row>
      <xdr:rowOff>28575</xdr:rowOff>
    </xdr:to>
    <xdr:sp macro="" textlink="">
      <xdr:nvSpPr>
        <xdr:cNvPr id="2" name="TextBox 1">
          <a:extLst>
            <a:ext uri="{FF2B5EF4-FFF2-40B4-BE49-F238E27FC236}">
              <a16:creationId xmlns:a16="http://schemas.microsoft.com/office/drawing/2014/main" id="{9F7ECE2C-732E-4841-9BAB-4A814F8F0481}"/>
            </a:ext>
          </a:extLst>
        </xdr:cNvPr>
        <xdr:cNvSpPr txBox="1"/>
      </xdr:nvSpPr>
      <xdr:spPr>
        <a:xfrm>
          <a:off x="6200774" y="276225"/>
          <a:ext cx="32670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Family Dental is offered</a:t>
          </a:r>
          <a:r>
            <a:rPr lang="en-US" sz="1000" i="1" baseline="0"/>
            <a:t> by Delta Dental of Washington,  Dentegra, Lifewise, and PacificSource. Pediatric Dental (18 and younger) is offered by Kaiser Northwest.</a:t>
          </a:r>
          <a:endParaRPr lang="en-US" sz="10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7</xdr:col>
      <xdr:colOff>9525</xdr:colOff>
      <xdr:row>1</xdr:row>
      <xdr:rowOff>0</xdr:rowOff>
    </xdr:to>
    <xdr:sp macro="" textlink="">
      <xdr:nvSpPr>
        <xdr:cNvPr id="2" name="TextBox 1">
          <a:extLst>
            <a:ext uri="{FF2B5EF4-FFF2-40B4-BE49-F238E27FC236}">
              <a16:creationId xmlns:a16="http://schemas.microsoft.com/office/drawing/2014/main" id="{2AA18ABB-C392-4A27-ACA5-1426EC91F59A}"/>
            </a:ext>
          </a:extLst>
        </xdr:cNvPr>
        <xdr:cNvSpPr txBox="1"/>
      </xdr:nvSpPr>
      <xdr:spPr>
        <a:xfrm>
          <a:off x="1" y="190500"/>
          <a:ext cx="433387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b="0" i="1"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7146</xdr:colOff>
      <xdr:row>12</xdr:row>
      <xdr:rowOff>37307</xdr:rowOff>
    </xdr:from>
    <xdr:to>
      <xdr:col>6</xdr:col>
      <xdr:colOff>7145</xdr:colOff>
      <xdr:row>16</xdr:row>
      <xdr:rowOff>86518</xdr:rowOff>
    </xdr:to>
    <xdr:sp macro="" textlink="">
      <xdr:nvSpPr>
        <xdr:cNvPr id="2" name="TextBox 1">
          <a:extLst>
            <a:ext uri="{FF2B5EF4-FFF2-40B4-BE49-F238E27FC236}">
              <a16:creationId xmlns:a16="http://schemas.microsoft.com/office/drawing/2014/main" id="{3697D293-6AC9-4AA5-89CF-E6DE9324FEEA}"/>
            </a:ext>
          </a:extLst>
        </xdr:cNvPr>
        <xdr:cNvSpPr txBox="1"/>
      </xdr:nvSpPr>
      <xdr:spPr>
        <a:xfrm>
          <a:off x="7146" y="2685257"/>
          <a:ext cx="4181474" cy="839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Includes calls answered by bilingual and multilingual Customer Service Representatives (CSRs) at the Washington Healthplanfinder Customer Support Center from Oct. 2022 - March 2023. Please note calls handled were during high peak times for Open Enrollment 10.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0</xdr:colOff>
      <xdr:row>6</xdr:row>
      <xdr:rowOff>66675</xdr:rowOff>
    </xdr:from>
    <xdr:ext cx="3571875" cy="447675"/>
    <xdr:sp macro="" textlink="">
      <xdr:nvSpPr>
        <xdr:cNvPr id="2" name="TextBox 1">
          <a:extLst>
            <a:ext uri="{FF2B5EF4-FFF2-40B4-BE49-F238E27FC236}">
              <a16:creationId xmlns:a16="http://schemas.microsoft.com/office/drawing/2014/main" id="{07A4574D-F5B7-4908-9F78-D903A9373037}"/>
            </a:ext>
          </a:extLst>
        </xdr:cNvPr>
        <xdr:cNvSpPr txBox="1"/>
      </xdr:nvSpPr>
      <xdr:spPr>
        <a:xfrm>
          <a:off x="13630275" y="1543050"/>
          <a:ext cx="3571875" cy="44767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1"/>
            <a:t>Includes applicants as of Feb.</a:t>
          </a:r>
          <a:r>
            <a:rPr lang="en-US" sz="1100" i="1" baseline="0"/>
            <a:t> 2023 who do not indicate English as their preferred language</a:t>
          </a:r>
          <a:r>
            <a:rPr lang="en-US" sz="1100" i="1" baseline="0">
              <a:solidFill>
                <a:sysClr val="windowText" lastClr="000000"/>
              </a:solidFill>
            </a:rPr>
            <a:t>.</a:t>
          </a:r>
          <a:endParaRPr lang="en-US" sz="1100" i="1">
            <a:solidFill>
              <a:sysClr val="windowText" lastClr="0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0</xdr:colOff>
      <xdr:row>8</xdr:row>
      <xdr:rowOff>19049</xdr:rowOff>
    </xdr:from>
    <xdr:to>
      <xdr:col>4</xdr:col>
      <xdr:colOff>609600</xdr:colOff>
      <xdr:row>10</xdr:row>
      <xdr:rowOff>114300</xdr:rowOff>
    </xdr:to>
    <xdr:sp macro="" textlink="">
      <xdr:nvSpPr>
        <xdr:cNvPr id="2" name="TextBox 1">
          <a:extLst>
            <a:ext uri="{FF2B5EF4-FFF2-40B4-BE49-F238E27FC236}">
              <a16:creationId xmlns:a16="http://schemas.microsoft.com/office/drawing/2014/main" id="{E252368F-A936-4231-970B-53DEC6741DE9}"/>
            </a:ext>
          </a:extLst>
        </xdr:cNvPr>
        <xdr:cNvSpPr txBox="1"/>
      </xdr:nvSpPr>
      <xdr:spPr>
        <a:xfrm>
          <a:off x="657225" y="1485899"/>
          <a:ext cx="4324350"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*Had at least one month of coverage in the previous year. </a:t>
          </a:r>
        </a:p>
        <a:p>
          <a:r>
            <a:rPr lang="en-US" sz="1100" i="1">
              <a:solidFill>
                <a:schemeClr val="dk1"/>
              </a:solidFill>
              <a:effectLst/>
              <a:latin typeface="+mn-lt"/>
              <a:ea typeface="+mn-ea"/>
              <a:cs typeface="+mn-cs"/>
            </a:rPr>
            <a:t>**Did not have coverage during the prior year.</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2</xdr:row>
      <xdr:rowOff>66675</xdr:rowOff>
    </xdr:from>
    <xdr:to>
      <xdr:col>5</xdr:col>
      <xdr:colOff>466725</xdr:colOff>
      <xdr:row>6</xdr:row>
      <xdr:rowOff>0</xdr:rowOff>
    </xdr:to>
    <xdr:sp macro="" textlink="">
      <xdr:nvSpPr>
        <xdr:cNvPr id="2" name="TextBox 1">
          <a:extLst>
            <a:ext uri="{FF2B5EF4-FFF2-40B4-BE49-F238E27FC236}">
              <a16:creationId xmlns:a16="http://schemas.microsoft.com/office/drawing/2014/main" id="{1538953D-E7AE-4680-BA78-7D76B2B0972C}"/>
            </a:ext>
          </a:extLst>
        </xdr:cNvPr>
        <xdr:cNvSpPr txBox="1"/>
      </xdr:nvSpPr>
      <xdr:spPr>
        <a:xfrm>
          <a:off x="690563" y="447675"/>
          <a:ext cx="48768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Cascade Care Plans include Public Option (Cascade Select) and Standard Plans (Cascade).  "Non-Cascade" (also known as "Non-Standard") describes all plans that do not fall into Cascade Care categories.  Cascade Care plans were offered for the first time for the coverage year 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fm.wa.gov/washington-data-research/population-demographics/population-estimates/estimates-april-1-population-age-sex-race-and-hispanic-origi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2025-2A05-47EF-8B1F-3253808CF7DD}">
  <dimension ref="A1:H44"/>
  <sheetViews>
    <sheetView tabSelected="1" zoomScale="130" zoomScaleNormal="130" workbookViewId="0">
      <selection sqref="A1:B1"/>
    </sheetView>
  </sheetViews>
  <sheetFormatPr defaultColWidth="9.1328125" defaultRowHeight="14.25"/>
  <cols>
    <col min="2" max="2" width="30.3984375" customWidth="1"/>
  </cols>
  <sheetData>
    <row r="1" spans="1:8" ht="15" customHeight="1">
      <c r="A1" s="368" t="s">
        <v>485</v>
      </c>
      <c r="B1" s="369"/>
    </row>
    <row r="2" spans="1:8" ht="15" customHeight="1"/>
    <row r="3" spans="1:8" ht="15" customHeight="1">
      <c r="A3" s="19" t="s">
        <v>77</v>
      </c>
      <c r="B3" s="170" t="s">
        <v>78</v>
      </c>
    </row>
    <row r="4" spans="1:8" ht="15" customHeight="1">
      <c r="A4" s="19" t="s">
        <v>79</v>
      </c>
      <c r="B4" s="170" t="s">
        <v>80</v>
      </c>
    </row>
    <row r="5" spans="1:8" ht="15" customHeight="1">
      <c r="A5" s="19" t="s">
        <v>81</v>
      </c>
      <c r="B5" s="170" t="s">
        <v>335</v>
      </c>
    </row>
    <row r="6" spans="1:8" ht="15" customHeight="1">
      <c r="A6" s="19" t="s">
        <v>82</v>
      </c>
      <c r="B6" s="170" t="s">
        <v>83</v>
      </c>
    </row>
    <row r="7" spans="1:8" ht="15" customHeight="1">
      <c r="A7" s="19" t="s">
        <v>84</v>
      </c>
      <c r="B7" s="170" t="s">
        <v>330</v>
      </c>
    </row>
    <row r="8" spans="1:8" ht="15" customHeight="1">
      <c r="A8" s="19" t="s">
        <v>85</v>
      </c>
      <c r="B8" s="170" t="s">
        <v>86</v>
      </c>
    </row>
    <row r="9" spans="1:8" ht="15" customHeight="1">
      <c r="A9" s="19" t="s">
        <v>87</v>
      </c>
      <c r="B9" s="170" t="s">
        <v>331</v>
      </c>
    </row>
    <row r="10" spans="1:8" ht="15" customHeight="1">
      <c r="A10" s="19" t="s">
        <v>88</v>
      </c>
      <c r="B10" s="170" t="s">
        <v>89</v>
      </c>
      <c r="H10" s="205"/>
    </row>
    <row r="11" spans="1:8" ht="15" customHeight="1">
      <c r="A11" s="19" t="s">
        <v>90</v>
      </c>
      <c r="B11" s="170" t="s">
        <v>91</v>
      </c>
    </row>
    <row r="12" spans="1:8" ht="15" customHeight="1">
      <c r="A12" s="19" t="s">
        <v>92</v>
      </c>
      <c r="B12" s="170" t="s">
        <v>93</v>
      </c>
    </row>
    <row r="13" spans="1:8" ht="15" customHeight="1">
      <c r="A13" s="19" t="s">
        <v>94</v>
      </c>
      <c r="B13" s="170" t="s">
        <v>95</v>
      </c>
    </row>
    <row r="14" spans="1:8" ht="15" customHeight="1">
      <c r="A14" s="19" t="s">
        <v>96</v>
      </c>
      <c r="B14" s="170" t="s">
        <v>97</v>
      </c>
    </row>
    <row r="15" spans="1:8" ht="15" customHeight="1">
      <c r="A15" s="19" t="s">
        <v>98</v>
      </c>
      <c r="B15" s="170" t="s">
        <v>99</v>
      </c>
    </row>
    <row r="16" spans="1:8" ht="15" customHeight="1">
      <c r="A16" s="19" t="s">
        <v>315</v>
      </c>
      <c r="B16" s="170" t="s">
        <v>100</v>
      </c>
    </row>
    <row r="17" spans="1:2" ht="15" customHeight="1">
      <c r="A17" s="19" t="s">
        <v>101</v>
      </c>
      <c r="B17" s="170" t="s">
        <v>102</v>
      </c>
    </row>
    <row r="18" spans="1:2" ht="15" customHeight="1">
      <c r="A18" s="19" t="s">
        <v>103</v>
      </c>
      <c r="B18" s="170" t="s">
        <v>104</v>
      </c>
    </row>
    <row r="19" spans="1:2" ht="15" customHeight="1">
      <c r="A19" s="19" t="s">
        <v>105</v>
      </c>
      <c r="B19" s="170" t="s">
        <v>462</v>
      </c>
    </row>
    <row r="20" spans="1:2" ht="15" customHeight="1">
      <c r="A20" s="19" t="s">
        <v>106</v>
      </c>
      <c r="B20" s="170" t="s">
        <v>477</v>
      </c>
    </row>
    <row r="21" spans="1:2" ht="15" customHeight="1">
      <c r="A21" s="19" t="s">
        <v>107</v>
      </c>
      <c r="B21" s="170" t="s">
        <v>457</v>
      </c>
    </row>
    <row r="22" spans="1:2" ht="15" customHeight="1">
      <c r="A22" s="19" t="s">
        <v>108</v>
      </c>
      <c r="B22" s="170" t="s">
        <v>456</v>
      </c>
    </row>
    <row r="23" spans="1:2" ht="15" customHeight="1">
      <c r="A23" s="19" t="s">
        <v>109</v>
      </c>
      <c r="B23" s="170" t="s">
        <v>478</v>
      </c>
    </row>
    <row r="24" spans="1:2" ht="15" customHeight="1">
      <c r="A24" s="19" t="s">
        <v>344</v>
      </c>
      <c r="B24" s="170" t="s">
        <v>345</v>
      </c>
    </row>
    <row r="25" spans="1:2" ht="15" customHeight="1">
      <c r="A25" s="19" t="s">
        <v>574</v>
      </c>
      <c r="B25" s="170" t="s">
        <v>575</v>
      </c>
    </row>
    <row r="26" spans="1:2" ht="15" customHeight="1"/>
    <row r="27" spans="1:2" ht="15" customHeight="1"/>
    <row r="28" spans="1:2" ht="15" customHeight="1"/>
    <row r="29" spans="1:2" ht="15" customHeight="1"/>
    <row r="30" spans="1:2" ht="15" customHeight="1"/>
    <row r="31" spans="1:2" ht="15" customHeight="1"/>
    <row r="32" spans="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1">
    <mergeCell ref="A1:B1"/>
  </mergeCells>
  <phoneticPr fontId="21" type="noConversion"/>
  <hyperlinks>
    <hyperlink ref="B3" location="'QHP &amp; WAH Enrollees by County'!A1" display="QHP &amp; WAH Enrollees By County" xr:uid="{D11639F7-71F6-45A1-8802-5E5DD27EEC43}"/>
    <hyperlink ref="B5" location="'QHP by Carrier'!A1" display="QHP By Carrier" xr:uid="{E77803F3-2427-4EE7-AFD9-63CDAC99BEB5}"/>
    <hyperlink ref="B6" location="'By Metal Level &amp; FPL'!A1" display="By Metal Level &amp; FPL" xr:uid="{B8E6D8A5-D39C-40DC-8E4A-266820858975}"/>
    <hyperlink ref="B7" location="'QHP &amp; WAH by Age'!A1" display="QHP &amp; WAH by Age" xr:uid="{AFF77997-49DA-4C61-A452-8755D5875748}"/>
    <hyperlink ref="B9" location="'QHP &amp; WAH Demographics'!A1" display="QHP &amp; WAH by Demographics" xr:uid="{0374EAE1-0337-45CC-9D0C-ED8C23994933}"/>
    <hyperlink ref="B8" location="'QHP Households'!A1" display="QHP Households" xr:uid="{A6A0FA9D-7807-430A-BBEA-5697FC1D7144}"/>
    <hyperlink ref="B10" location="'QDP Distribution'!A1" display="QDP Distribution" xr:uid="{732398EC-2BF9-426D-A346-1F999CDB4C95}"/>
    <hyperlink ref="B11" location="'MPS Selection by Month'!A1" display="MPS Selection by Month" xr:uid="{995A702C-FA16-4455-A4D5-D38EC1B2D7A9}"/>
    <hyperlink ref="B12" location="'Income &amp; Deductible'!A1" display="Income &amp; Deductible" xr:uid="{F9904665-67DA-41B2-BB71-CF53BA2600CD}"/>
    <hyperlink ref="B13" location="'Premium by FPL'!A1" display="Premium by FPL" xr:uid="{0AA37E58-30D8-4728-B52D-4CB4E2B560EE}"/>
    <hyperlink ref="B15" location="'Avg. Premium by County'!A1" display="Average Premium by County" xr:uid="{819F9CB9-DAE2-4985-9D23-0F198D070B74}"/>
    <hyperlink ref="B16" location="'Assisted Enrollments'!A1" display="Assisted Enrollments" xr:uid="{0162E263-D966-4DAA-98BC-57281F3EE0D8}"/>
    <hyperlink ref="B17" location="'QHP &amp; WAH by Language'!A1" display="QHP &amp; WAH by Language" xr:uid="{8008482C-7FEB-4D86-A957-44F1BFAAE847}"/>
    <hyperlink ref="B19" location="'Language Data'!A1" display="Language Data" xr:uid="{600DEE49-E199-4E5C-87DA-8528B5F7CE3B}"/>
    <hyperlink ref="B18" location="'Interpretation Services'!A1" display="Interpretation Services" xr:uid="{30041E8F-9F2D-45ED-BA05-E5805F899B33}"/>
    <hyperlink ref="B21" location="'QHP Disenrollments'!A1" display="QHP Disenrollments" xr:uid="{1C27483D-56A6-4B38-86A1-AFE6A11BE040}"/>
    <hyperlink ref="B22" location="'Tab 20 Annual Churn'!A1" display="Annual Churn" xr:uid="{ADBFBDE0-D5E3-4EA5-9696-3ACA3E940F0D}"/>
    <hyperlink ref="B23" location="'Special Enrollment Period'!A1" display="Special Enrollment Period" xr:uid="{92F490B2-B5A7-46F0-8852-07F0AD4B068F}"/>
    <hyperlink ref="B14" location="'QHP Subsidy'!A1" display="QHP Subsidy" xr:uid="{B151514E-1349-49A4-A101-011C3BA98758}"/>
    <hyperlink ref="B13" location="'Tab 11 Average Net Premiums'!A1" display="Average Net Premium" xr:uid="{82BEB28E-9DA7-4FFA-A455-F0DD362487BB}"/>
    <hyperlink ref="B14" location="'Tab 12 QHP by Subsidy Status'!A1" display="QHP by Subsidy Status" xr:uid="{B7453080-6A48-4D88-80DB-B484CC8FA1A2}"/>
    <hyperlink ref="B17" location="'Tab 15 Non-English Calls'!A1" display="Non-English Calls" xr:uid="{F5970E1E-5751-4B4C-941C-E5C1E3F5FFF8}"/>
    <hyperlink ref="B18" location="'Tab 16 Telephonic Interpretn. '!A1" display="Telephonic Interpretation" xr:uid="{CF4CE5F9-F0FA-4FA1-A895-FC85479C7BE1}"/>
    <hyperlink ref="B20" location="'QHP Customer Movement'!A1" display="QHP Customer Movement" xr:uid="{0F6F3D8B-82C2-49F5-88BB-C9F2519F93DA}"/>
    <hyperlink ref="B19" location="'Tab 17 Online Language Serv '!A1" display="Online Language Serv" xr:uid="{C57620EB-BCBF-4B74-AE98-403007EACDF0}"/>
    <hyperlink ref="B23" location="'Tab 21 Annual Special Enrollmts'!A1" display="Annual Special Enrollmts" xr:uid="{18D3B0D4-D886-4E3A-8E7C-5B4096B83EA7}"/>
    <hyperlink ref="B21" location="'Tab 19 QHP Annual Disenrollment'!A1" display="QHP Annual Disenrollments" xr:uid="{7F34B78F-E28B-42D1-B94A-ED8C48FB0088}"/>
    <hyperlink ref="B4" location="'Tab 2 QHP &amp; WAH by Month'!A1" display="QHP &amp; WAH by Month" xr:uid="{1C7D0CA7-866C-4B84-AF39-2F8F080EF715}"/>
    <hyperlink ref="B3" location="'Tab 1 QHP &amp; WAH by County'!A1" display="QHP &amp; WAH Enrollees By County" xr:uid="{5562924F-7904-4B5B-A973-E308557BDAFF}"/>
    <hyperlink ref="B5" location="'Tab 3 By Carrier and County'!A1" display="QHP By Carrier" xr:uid="{C6476BBF-5D76-4A65-8684-F6DCB0001FCB}"/>
    <hyperlink ref="B6" location="'Tab 4 By Metal and FPL'!A1" display="By Metal Level &amp; FPL" xr:uid="{E71694F3-3D80-40BA-851D-A4A64305C7E4}"/>
    <hyperlink ref="B7" location="'Tab 5 QHP and WAH by Age, FPL'!A1" display="QHP &amp; WAH by Age" xr:uid="{F435A831-F6B4-4B88-BAA0-CA02F55542AF}"/>
    <hyperlink ref="B8" location="'Tab 6 QHP Households'!A1" display="QHP Households" xr:uid="{17D19143-B215-4E93-A03B-0460FE3C4051}"/>
    <hyperlink ref="B9" location="'Tab 7 QHP and WAH Demographics'!A1" display="QHP &amp; WAH by Demographics" xr:uid="{26A08A83-2CEF-4125-B15A-959D110D6403}"/>
    <hyperlink ref="B10" location="'Tab 8 QDP'!A1" display="QDP Distribution" xr:uid="{CD0661A3-DE16-478C-9468-8AB0183717B6}"/>
    <hyperlink ref="B11" location="'Tab 9 MPS Selection by Month'!A1" display="MPS Selection by Month" xr:uid="{D57FF4E9-60A6-48C9-8EE3-EE043D64A316}"/>
    <hyperlink ref="B12" location="'Tab 10 Income &amp; Deductible'!A1" display="Income &amp; Deductible" xr:uid="{B216C7E3-A7DC-4011-B954-7DE18E4A6EDE}"/>
    <hyperlink ref="B15" location="'Tab 13 Avg. Premium by County'!A1" display="Average Premium by County" xr:uid="{37DCA79C-0AC9-4752-A93D-BCE20F5E3729}"/>
    <hyperlink ref="B16" location="'Tab 14 Assisted Enrollments'!A1" display="Assisted Enrollments" xr:uid="{80D8A805-D94B-483E-97DF-5E95B44169AF}"/>
    <hyperlink ref="B20" location="'Tab 18 QHP Annual Movement'!A1" display="QHP Annual Movement" xr:uid="{B772AF66-A85A-429C-9110-CE81CD9B5A0C}"/>
    <hyperlink ref="B24" location="'Tab 22 Cascade Care'!A1" display="Cascade Care" xr:uid="{12796BFD-4128-4FA0-A4E7-D7313CEF7EC2}"/>
    <hyperlink ref="B25" location="'Tab 23 Cascade Care Savings'!A1" display="Cascade Care Saving" xr:uid="{504B3968-5EA3-4F6C-99EC-4F32DCD8BFA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485E2-029D-4C9E-BCB5-BAC354EC17D6}">
  <dimension ref="B1:V22"/>
  <sheetViews>
    <sheetView workbookViewId="0"/>
  </sheetViews>
  <sheetFormatPr defaultColWidth="9.1328125" defaultRowHeight="14.25"/>
  <cols>
    <col min="2" max="2" width="33.1328125" customWidth="1"/>
    <col min="3" max="18" width="10.59765625" customWidth="1"/>
    <col min="19" max="19" width="24.86328125" customWidth="1"/>
    <col min="20" max="25" width="9.1328125" customWidth="1"/>
    <col min="26" max="26" width="28.86328125" customWidth="1"/>
  </cols>
  <sheetData>
    <row r="1" spans="2:22">
      <c r="B1" s="66" t="s">
        <v>114</v>
      </c>
    </row>
    <row r="2" spans="2:22" ht="16.899999999999999" customHeight="1">
      <c r="B2" s="396" t="s">
        <v>401</v>
      </c>
      <c r="C2" s="396"/>
      <c r="D2" s="396"/>
      <c r="E2" s="396"/>
      <c r="F2" s="396"/>
      <c r="G2" s="396"/>
      <c r="H2" s="396"/>
      <c r="I2" s="396"/>
      <c r="J2" s="396"/>
      <c r="K2" s="396"/>
      <c r="L2" s="396"/>
      <c r="M2" s="396"/>
      <c r="N2" s="396"/>
      <c r="O2" s="396"/>
      <c r="P2" s="396"/>
    </row>
    <row r="3" spans="2:22" ht="56.25" customHeight="1">
      <c r="B3" s="222" t="s">
        <v>382</v>
      </c>
      <c r="C3" s="228" t="s">
        <v>352</v>
      </c>
      <c r="D3" s="228" t="s">
        <v>503</v>
      </c>
      <c r="E3" s="228" t="s">
        <v>504</v>
      </c>
      <c r="F3" s="228" t="s">
        <v>505</v>
      </c>
      <c r="G3" s="228" t="s">
        <v>506</v>
      </c>
      <c r="H3" s="228" t="s">
        <v>507</v>
      </c>
      <c r="I3" s="228" t="s">
        <v>508</v>
      </c>
      <c r="J3" s="228" t="s">
        <v>509</v>
      </c>
      <c r="K3" s="228" t="s">
        <v>510</v>
      </c>
      <c r="L3" s="228" t="s">
        <v>511</v>
      </c>
      <c r="M3" s="228" t="s">
        <v>512</v>
      </c>
      <c r="N3" s="228" t="s">
        <v>501</v>
      </c>
      <c r="O3" s="228" t="s">
        <v>502</v>
      </c>
      <c r="P3" s="223" t="s">
        <v>383</v>
      </c>
      <c r="U3" s="229"/>
      <c r="V3" s="219"/>
    </row>
    <row r="4" spans="2:22">
      <c r="B4" s="12" t="s">
        <v>312</v>
      </c>
      <c r="C4" s="35">
        <v>46566</v>
      </c>
      <c r="D4" s="35">
        <v>46654</v>
      </c>
      <c r="E4" s="35">
        <v>46651</v>
      </c>
      <c r="F4" s="35">
        <v>46916</v>
      </c>
      <c r="G4" s="35">
        <v>47217</v>
      </c>
      <c r="H4" s="35">
        <v>47708</v>
      </c>
      <c r="I4" s="35">
        <v>48034</v>
      </c>
      <c r="J4" s="35">
        <v>48090</v>
      </c>
      <c r="K4" s="35">
        <v>48443</v>
      </c>
      <c r="L4" s="35">
        <v>48439</v>
      </c>
      <c r="M4" s="35">
        <v>48718</v>
      </c>
      <c r="N4" s="35">
        <v>49033</v>
      </c>
      <c r="O4" s="35">
        <v>49563</v>
      </c>
      <c r="P4" s="178">
        <v>44033.307692307695</v>
      </c>
    </row>
    <row r="5" spans="2:22">
      <c r="B5" s="12" t="s">
        <v>150</v>
      </c>
      <c r="C5" s="35">
        <v>50624</v>
      </c>
      <c r="D5" s="35">
        <v>50945</v>
      </c>
      <c r="E5" s="35">
        <v>51183</v>
      </c>
      <c r="F5" s="35">
        <v>51870</v>
      </c>
      <c r="G5" s="35">
        <v>52531</v>
      </c>
      <c r="H5" s="35">
        <v>53561</v>
      </c>
      <c r="I5" s="35">
        <v>54515</v>
      </c>
      <c r="J5" s="35">
        <v>55492</v>
      </c>
      <c r="K5" s="35">
        <v>56757</v>
      </c>
      <c r="L5" s="35">
        <v>57317</v>
      </c>
      <c r="M5" s="35">
        <v>58076</v>
      </c>
      <c r="N5" s="35">
        <v>59039</v>
      </c>
      <c r="O5" s="35">
        <v>59717</v>
      </c>
      <c r="P5" s="178">
        <v>46805.230769230766</v>
      </c>
    </row>
    <row r="6" spans="2:22">
      <c r="B6" s="12" t="s">
        <v>151</v>
      </c>
      <c r="C6" s="35">
        <v>34756</v>
      </c>
      <c r="D6" s="35">
        <v>35150</v>
      </c>
      <c r="E6" s="35">
        <v>35339</v>
      </c>
      <c r="F6" s="35">
        <v>35673</v>
      </c>
      <c r="G6" s="35">
        <v>35972</v>
      </c>
      <c r="H6" s="35">
        <v>36376</v>
      </c>
      <c r="I6" s="35">
        <v>36659</v>
      </c>
      <c r="J6" s="35">
        <v>36734</v>
      </c>
      <c r="K6" s="35">
        <v>37153</v>
      </c>
      <c r="L6" s="35">
        <v>37234</v>
      </c>
      <c r="M6" s="35">
        <v>37566</v>
      </c>
      <c r="N6" s="35">
        <v>38058</v>
      </c>
      <c r="O6" s="35">
        <v>38783</v>
      </c>
      <c r="P6" s="178">
        <v>32369.076923076922</v>
      </c>
    </row>
    <row r="7" spans="2:22">
      <c r="B7" s="12" t="s">
        <v>313</v>
      </c>
      <c r="C7" s="35">
        <v>258158</v>
      </c>
      <c r="D7" s="35">
        <v>258315</v>
      </c>
      <c r="E7" s="35">
        <v>257897</v>
      </c>
      <c r="F7" s="35">
        <v>259078</v>
      </c>
      <c r="G7" s="35">
        <v>259799</v>
      </c>
      <c r="H7" s="35">
        <v>261471</v>
      </c>
      <c r="I7" s="35">
        <v>262769</v>
      </c>
      <c r="J7" s="35">
        <v>262831</v>
      </c>
      <c r="K7" s="35">
        <v>264497</v>
      </c>
      <c r="L7" s="35">
        <v>264536</v>
      </c>
      <c r="M7" s="35">
        <v>266022</v>
      </c>
      <c r="N7" s="35">
        <v>268187</v>
      </c>
      <c r="O7" s="35">
        <v>270459</v>
      </c>
      <c r="P7" s="178">
        <v>245921.15384615384</v>
      </c>
    </row>
    <row r="8" spans="2:22">
      <c r="B8" s="12" t="s">
        <v>152</v>
      </c>
      <c r="C8" s="35">
        <v>63856</v>
      </c>
      <c r="D8" s="35">
        <v>64232</v>
      </c>
      <c r="E8" s="35">
        <v>64400</v>
      </c>
      <c r="F8" s="35">
        <v>64904</v>
      </c>
      <c r="G8" s="35">
        <v>65357</v>
      </c>
      <c r="H8" s="35">
        <v>66154</v>
      </c>
      <c r="I8" s="35">
        <v>66787</v>
      </c>
      <c r="J8" s="35">
        <v>67155</v>
      </c>
      <c r="K8" s="35">
        <v>67997</v>
      </c>
      <c r="L8" s="35">
        <v>68219</v>
      </c>
      <c r="M8" s="35">
        <v>69011</v>
      </c>
      <c r="N8" s="35">
        <v>70195</v>
      </c>
      <c r="O8" s="35">
        <v>71400</v>
      </c>
      <c r="P8" s="178">
        <v>58209.923076923078</v>
      </c>
    </row>
    <row r="9" spans="2:22">
      <c r="B9" s="220" t="s">
        <v>384</v>
      </c>
      <c r="C9" s="224">
        <f>SUM(C4:C8)</f>
        <v>453960</v>
      </c>
      <c r="D9" s="224">
        <f t="shared" ref="D9:P9" si="0">SUM(D4:D8)</f>
        <v>455296</v>
      </c>
      <c r="E9" s="224">
        <f t="shared" si="0"/>
        <v>455470</v>
      </c>
      <c r="F9" s="224">
        <f t="shared" si="0"/>
        <v>458441</v>
      </c>
      <c r="G9" s="224">
        <f t="shared" si="0"/>
        <v>460876</v>
      </c>
      <c r="H9" s="224">
        <f t="shared" si="0"/>
        <v>465270</v>
      </c>
      <c r="I9" s="224">
        <f t="shared" si="0"/>
        <v>468764</v>
      </c>
      <c r="J9" s="224">
        <f t="shared" si="0"/>
        <v>470302</v>
      </c>
      <c r="K9" s="224">
        <f t="shared" si="0"/>
        <v>474847</v>
      </c>
      <c r="L9" s="224">
        <f t="shared" si="0"/>
        <v>475745</v>
      </c>
      <c r="M9" s="224">
        <f t="shared" si="0"/>
        <v>479393</v>
      </c>
      <c r="N9" s="224">
        <f t="shared" si="0"/>
        <v>484512</v>
      </c>
      <c r="O9" s="224">
        <f t="shared" si="0"/>
        <v>489922</v>
      </c>
      <c r="P9" s="224">
        <f t="shared" si="0"/>
        <v>427338.69230769231</v>
      </c>
    </row>
    <row r="10" spans="2:22">
      <c r="B10" s="10" t="s">
        <v>385</v>
      </c>
    </row>
    <row r="12" spans="2:22" ht="15.75">
      <c r="B12" s="397" t="s">
        <v>436</v>
      </c>
      <c r="C12" s="397"/>
      <c r="D12" s="397"/>
      <c r="E12" s="397"/>
      <c r="F12" s="397"/>
      <c r="G12" s="397"/>
      <c r="H12" s="397"/>
      <c r="I12" s="397"/>
      <c r="J12" s="397"/>
      <c r="K12" s="397"/>
      <c r="L12" s="397"/>
      <c r="M12" s="397"/>
      <c r="N12" s="397"/>
      <c r="O12" s="397"/>
      <c r="P12" s="397"/>
      <c r="Q12" s="397"/>
      <c r="R12" s="397"/>
    </row>
    <row r="13" spans="2:22" ht="99.75">
      <c r="B13" s="225" t="s">
        <v>382</v>
      </c>
      <c r="C13" s="228" t="s">
        <v>352</v>
      </c>
      <c r="D13" s="228" t="s">
        <v>503</v>
      </c>
      <c r="E13" s="228" t="s">
        <v>504</v>
      </c>
      <c r="F13" s="228" t="s">
        <v>505</v>
      </c>
      <c r="G13" s="228" t="s">
        <v>506</v>
      </c>
      <c r="H13" s="228" t="s">
        <v>507</v>
      </c>
      <c r="I13" s="228" t="s">
        <v>508</v>
      </c>
      <c r="J13" s="228" t="s">
        <v>509</v>
      </c>
      <c r="K13" s="228" t="s">
        <v>510</v>
      </c>
      <c r="L13" s="228" t="s">
        <v>511</v>
      </c>
      <c r="M13" s="228" t="s">
        <v>512</v>
      </c>
      <c r="N13" s="228" t="s">
        <v>501</v>
      </c>
      <c r="O13" s="259" t="s">
        <v>502</v>
      </c>
      <c r="P13" s="345" t="s">
        <v>346</v>
      </c>
      <c r="Q13" s="345" t="s">
        <v>386</v>
      </c>
      <c r="R13" s="345" t="s">
        <v>387</v>
      </c>
    </row>
    <row r="14" spans="2:22">
      <c r="B14" s="12" t="s">
        <v>312</v>
      </c>
      <c r="C14" s="35">
        <v>1670</v>
      </c>
      <c r="D14" s="35">
        <v>1292</v>
      </c>
      <c r="E14" s="35">
        <v>1072</v>
      </c>
      <c r="F14" s="35">
        <v>1344</v>
      </c>
      <c r="G14" s="35">
        <v>1374</v>
      </c>
      <c r="H14" s="35">
        <v>1446</v>
      </c>
      <c r="I14" s="35">
        <v>1309</v>
      </c>
      <c r="J14" s="35">
        <v>1452</v>
      </c>
      <c r="K14" s="35">
        <v>1483</v>
      </c>
      <c r="L14" s="35">
        <v>1072</v>
      </c>
      <c r="M14" s="35">
        <v>1504</v>
      </c>
      <c r="N14" s="35">
        <v>1616</v>
      </c>
      <c r="O14" s="344">
        <v>1568</v>
      </c>
      <c r="P14" s="221">
        <f>SUM(C14:O14)</f>
        <v>18202</v>
      </c>
      <c r="Q14" s="60">
        <v>211127</v>
      </c>
      <c r="R14" s="347">
        <f t="shared" ref="R14:R19" si="1">P14/Q14</f>
        <v>8.621351129888645E-2</v>
      </c>
    </row>
    <row r="15" spans="2:22">
      <c r="B15" s="12" t="s">
        <v>150</v>
      </c>
      <c r="C15" s="35">
        <v>2194</v>
      </c>
      <c r="D15" s="35">
        <v>1672</v>
      </c>
      <c r="E15" s="35">
        <v>1506</v>
      </c>
      <c r="F15" s="35">
        <v>1897</v>
      </c>
      <c r="G15" s="35">
        <v>1871</v>
      </c>
      <c r="H15" s="35">
        <v>2034</v>
      </c>
      <c r="I15" s="35">
        <v>2011</v>
      </c>
      <c r="J15" s="35">
        <v>2568</v>
      </c>
      <c r="K15" s="35">
        <v>2642</v>
      </c>
      <c r="L15" s="35">
        <v>1849</v>
      </c>
      <c r="M15" s="35">
        <v>2255</v>
      </c>
      <c r="N15" s="35">
        <v>2500</v>
      </c>
      <c r="O15" s="344">
        <v>2117</v>
      </c>
      <c r="P15" s="221">
        <f t="shared" ref="P15:P19" si="2">SUM(C15:O15)</f>
        <v>27116</v>
      </c>
      <c r="Q15" s="60">
        <v>236933</v>
      </c>
      <c r="R15" s="347">
        <f t="shared" si="1"/>
        <v>0.11444585600148566</v>
      </c>
    </row>
    <row r="16" spans="2:22">
      <c r="B16" s="12" t="s">
        <v>151</v>
      </c>
      <c r="C16" s="35">
        <v>1278</v>
      </c>
      <c r="D16" s="35">
        <v>1194</v>
      </c>
      <c r="E16" s="12">
        <v>977</v>
      </c>
      <c r="F16" s="35">
        <v>1073</v>
      </c>
      <c r="G16" s="12">
        <v>985</v>
      </c>
      <c r="H16" s="35">
        <v>1126</v>
      </c>
      <c r="I16" s="35">
        <v>1033</v>
      </c>
      <c r="J16" s="35">
        <v>1077</v>
      </c>
      <c r="K16" s="35">
        <v>1141</v>
      </c>
      <c r="L16" s="12">
        <v>928</v>
      </c>
      <c r="M16" s="35">
        <v>1415</v>
      </c>
      <c r="N16" s="35">
        <v>1692</v>
      </c>
      <c r="O16" s="344">
        <v>1637</v>
      </c>
      <c r="P16" s="221">
        <f t="shared" si="2"/>
        <v>15556</v>
      </c>
      <c r="Q16" s="60">
        <v>175003</v>
      </c>
      <c r="R16" s="347">
        <f t="shared" si="1"/>
        <v>8.88899047444901E-2</v>
      </c>
    </row>
    <row r="17" spans="2:18">
      <c r="B17" s="12" t="s">
        <v>313</v>
      </c>
      <c r="C17" s="35">
        <v>7535</v>
      </c>
      <c r="D17" s="35">
        <v>5898</v>
      </c>
      <c r="E17" s="35">
        <v>4857</v>
      </c>
      <c r="F17" s="35">
        <v>6426</v>
      </c>
      <c r="G17" s="35">
        <v>5882</v>
      </c>
      <c r="H17" s="35">
        <v>6435</v>
      </c>
      <c r="I17" s="35">
        <v>6147</v>
      </c>
      <c r="J17" s="35">
        <v>6692</v>
      </c>
      <c r="K17" s="35">
        <v>7148</v>
      </c>
      <c r="L17" s="35">
        <v>5569</v>
      </c>
      <c r="M17" s="35">
        <v>7851</v>
      </c>
      <c r="N17" s="35">
        <v>8772</v>
      </c>
      <c r="O17" s="344">
        <v>7910</v>
      </c>
      <c r="P17" s="221">
        <f t="shared" si="2"/>
        <v>87122</v>
      </c>
      <c r="Q17" s="60">
        <v>925748</v>
      </c>
      <c r="R17" s="347">
        <f t="shared" si="1"/>
        <v>9.4109844147651417E-2</v>
      </c>
    </row>
    <row r="18" spans="2:18">
      <c r="B18" s="12" t="s">
        <v>152</v>
      </c>
      <c r="C18" s="35">
        <v>2658</v>
      </c>
      <c r="D18" s="35">
        <v>2048</v>
      </c>
      <c r="E18" s="35">
        <v>1767</v>
      </c>
      <c r="F18" s="35">
        <v>1948</v>
      </c>
      <c r="G18" s="35">
        <v>1873</v>
      </c>
      <c r="H18" s="35">
        <v>2165</v>
      </c>
      <c r="I18" s="35">
        <v>1899</v>
      </c>
      <c r="J18" s="35">
        <v>2207</v>
      </c>
      <c r="K18" s="35">
        <v>2360</v>
      </c>
      <c r="L18" s="35">
        <v>1823</v>
      </c>
      <c r="M18" s="35">
        <v>2648</v>
      </c>
      <c r="N18" s="35">
        <v>3122</v>
      </c>
      <c r="O18" s="344">
        <v>2812</v>
      </c>
      <c r="P18" s="221">
        <f t="shared" si="2"/>
        <v>29330</v>
      </c>
      <c r="Q18" s="60">
        <v>230889</v>
      </c>
      <c r="R18" s="347">
        <f t="shared" si="1"/>
        <v>0.1270307377137932</v>
      </c>
    </row>
    <row r="19" spans="2:18">
      <c r="B19" s="220" t="s">
        <v>388</v>
      </c>
      <c r="C19" s="226">
        <f>SUM(C14:C18)</f>
        <v>15335</v>
      </c>
      <c r="D19" s="226">
        <f t="shared" ref="D19:Q19" si="3">SUM(D14:D18)</f>
        <v>12104</v>
      </c>
      <c r="E19" s="226">
        <f t="shared" si="3"/>
        <v>10179</v>
      </c>
      <c r="F19" s="226">
        <f t="shared" si="3"/>
        <v>12688</v>
      </c>
      <c r="G19" s="226">
        <f t="shared" si="3"/>
        <v>11985</v>
      </c>
      <c r="H19" s="226">
        <f t="shared" si="3"/>
        <v>13206</v>
      </c>
      <c r="I19" s="226">
        <f t="shared" si="3"/>
        <v>12399</v>
      </c>
      <c r="J19" s="226">
        <f t="shared" si="3"/>
        <v>13996</v>
      </c>
      <c r="K19" s="226">
        <f t="shared" si="3"/>
        <v>14774</v>
      </c>
      <c r="L19" s="226">
        <f t="shared" si="3"/>
        <v>11241</v>
      </c>
      <c r="M19" s="226">
        <f t="shared" si="3"/>
        <v>15673</v>
      </c>
      <c r="N19" s="226">
        <f t="shared" si="3"/>
        <v>17702</v>
      </c>
      <c r="O19" s="260">
        <f t="shared" si="3"/>
        <v>16044</v>
      </c>
      <c r="P19" s="226">
        <f t="shared" si="2"/>
        <v>177326</v>
      </c>
      <c r="Q19" s="226">
        <f t="shared" si="3"/>
        <v>1779700</v>
      </c>
      <c r="R19" s="348">
        <f t="shared" si="1"/>
        <v>9.9638141259762877E-2</v>
      </c>
    </row>
    <row r="20" spans="2:18">
      <c r="B20" s="220" t="s">
        <v>389</v>
      </c>
      <c r="C20" s="227">
        <f>C19/C9</f>
        <v>3.3780509295973211E-2</v>
      </c>
      <c r="D20" s="227">
        <f t="shared" ref="D20:O20" si="4">D19/D9</f>
        <v>2.6584903008152937E-2</v>
      </c>
      <c r="E20" s="227">
        <f t="shared" si="4"/>
        <v>2.2348343469383275E-2</v>
      </c>
      <c r="F20" s="227">
        <f t="shared" si="4"/>
        <v>2.7676407651148129E-2</v>
      </c>
      <c r="G20" s="227">
        <f t="shared" si="4"/>
        <v>2.6004825593001154E-2</v>
      </c>
      <c r="H20" s="227">
        <f t="shared" si="4"/>
        <v>2.8383519246888905E-2</v>
      </c>
      <c r="I20" s="227">
        <f t="shared" si="4"/>
        <v>2.6450410014420903E-2</v>
      </c>
      <c r="J20" s="227">
        <f t="shared" si="4"/>
        <v>2.9759601277477024E-2</v>
      </c>
      <c r="K20" s="227">
        <f t="shared" si="4"/>
        <v>3.1113179613643974E-2</v>
      </c>
      <c r="L20" s="227">
        <f t="shared" si="4"/>
        <v>2.3628204185015083E-2</v>
      </c>
      <c r="M20" s="227">
        <f t="shared" si="4"/>
        <v>3.2693426896095688E-2</v>
      </c>
      <c r="N20" s="227">
        <f t="shared" si="4"/>
        <v>3.653573079717324E-2</v>
      </c>
      <c r="O20" s="227">
        <f t="shared" si="4"/>
        <v>3.2748070100954846E-2</v>
      </c>
    </row>
    <row r="21" spans="2:18">
      <c r="B21" s="10" t="s">
        <v>390</v>
      </c>
    </row>
    <row r="22" spans="2:18">
      <c r="B22" s="10" t="s">
        <v>391</v>
      </c>
    </row>
  </sheetData>
  <mergeCells count="2">
    <mergeCell ref="B2:P2"/>
    <mergeCell ref="B12:R12"/>
  </mergeCells>
  <phoneticPr fontId="21" type="noConversion"/>
  <hyperlinks>
    <hyperlink ref="B1" location="'Table of Contents'!A1" display="Table of Contents" xr:uid="{3E1AADFF-A3FF-4EC7-8544-69B67A84AE87}"/>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2A94-D0FD-49FF-9CFA-5D9688EEE886}">
  <dimension ref="B1:X80"/>
  <sheetViews>
    <sheetView workbookViewId="0"/>
  </sheetViews>
  <sheetFormatPr defaultColWidth="9.1328125" defaultRowHeight="14.25"/>
  <cols>
    <col min="2" max="2" width="7.86328125" customWidth="1"/>
    <col min="3" max="3" width="16.1328125" customWidth="1"/>
    <col min="4" max="4" width="16" customWidth="1"/>
    <col min="5" max="5" width="14.3984375" customWidth="1"/>
    <col min="6" max="7" width="15.53125" customWidth="1"/>
    <col min="9" max="9" width="27.86328125" customWidth="1"/>
    <col min="10" max="10" width="20.06640625" customWidth="1"/>
    <col min="11" max="11" width="18.1328125" customWidth="1"/>
    <col min="12" max="15" width="9.1328125" customWidth="1"/>
  </cols>
  <sheetData>
    <row r="1" spans="2:24">
      <c r="B1" s="66" t="s">
        <v>114</v>
      </c>
    </row>
    <row r="2" spans="2:24" ht="16.149999999999999" customHeight="1">
      <c r="B2" s="396" t="s">
        <v>402</v>
      </c>
      <c r="C2" s="396"/>
      <c r="D2" s="396"/>
      <c r="E2" s="396"/>
      <c r="F2" s="396"/>
      <c r="G2" s="396"/>
      <c r="I2" s="400" t="s">
        <v>403</v>
      </c>
      <c r="J2" s="400"/>
    </row>
    <row r="3" spans="2:24" ht="76.900000000000006" customHeight="1">
      <c r="B3" s="255" t="s">
        <v>153</v>
      </c>
      <c r="C3" s="256" t="s">
        <v>119</v>
      </c>
      <c r="D3" s="256" t="s">
        <v>138</v>
      </c>
      <c r="E3" s="257" t="s">
        <v>154</v>
      </c>
      <c r="F3" s="255" t="s">
        <v>416</v>
      </c>
      <c r="G3" s="255" t="s">
        <v>417</v>
      </c>
      <c r="I3" s="254" t="s">
        <v>419</v>
      </c>
      <c r="J3" s="254" t="s">
        <v>418</v>
      </c>
    </row>
    <row r="4" spans="2:24" ht="14.25" customHeight="1">
      <c r="B4" s="402" t="s">
        <v>513</v>
      </c>
      <c r="C4" s="12" t="s">
        <v>606</v>
      </c>
      <c r="D4" s="35">
        <v>20098</v>
      </c>
      <c r="E4" s="35">
        <v>16215</v>
      </c>
      <c r="F4" s="232">
        <v>610</v>
      </c>
      <c r="G4" s="232">
        <v>55</v>
      </c>
      <c r="H4" s="82"/>
      <c r="I4" s="248">
        <v>0</v>
      </c>
      <c r="J4" s="60">
        <v>11985</v>
      </c>
    </row>
    <row r="5" spans="2:24">
      <c r="B5" s="403"/>
      <c r="C5" s="12" t="s">
        <v>56</v>
      </c>
      <c r="D5" s="35">
        <v>36419</v>
      </c>
      <c r="E5" s="35">
        <v>29143</v>
      </c>
      <c r="F5" s="232">
        <v>597</v>
      </c>
      <c r="G5" s="232">
        <v>68</v>
      </c>
      <c r="I5" s="230" t="s">
        <v>410</v>
      </c>
      <c r="J5" s="60">
        <v>25591</v>
      </c>
    </row>
    <row r="6" spans="2:24">
      <c r="B6" s="403"/>
      <c r="C6" s="12" t="s">
        <v>57</v>
      </c>
      <c r="D6" s="35">
        <v>27488</v>
      </c>
      <c r="E6" s="35">
        <v>21856</v>
      </c>
      <c r="F6" s="232">
        <v>600</v>
      </c>
      <c r="G6" s="232">
        <v>96</v>
      </c>
      <c r="I6" s="230" t="s">
        <v>156</v>
      </c>
      <c r="J6" s="60">
        <v>5890</v>
      </c>
    </row>
    <row r="7" spans="2:24">
      <c r="B7" s="403"/>
      <c r="C7" s="12" t="s">
        <v>58</v>
      </c>
      <c r="D7" s="35">
        <v>20016</v>
      </c>
      <c r="E7" s="35">
        <v>15619</v>
      </c>
      <c r="F7" s="232">
        <v>593</v>
      </c>
      <c r="G7" s="232">
        <v>167</v>
      </c>
      <c r="I7" s="230" t="s">
        <v>157</v>
      </c>
      <c r="J7" s="60">
        <v>30160</v>
      </c>
    </row>
    <row r="8" spans="2:24">
      <c r="B8" s="403"/>
      <c r="C8" s="12" t="s">
        <v>59</v>
      </c>
      <c r="D8" s="35">
        <v>26969</v>
      </c>
      <c r="E8" s="35">
        <v>17777</v>
      </c>
      <c r="F8" s="232">
        <v>561</v>
      </c>
      <c r="G8" s="232">
        <v>242</v>
      </c>
      <c r="I8" s="230" t="s">
        <v>158</v>
      </c>
      <c r="J8" s="60">
        <v>57184</v>
      </c>
    </row>
    <row r="9" spans="2:24">
      <c r="B9" s="403"/>
      <c r="C9" s="12" t="s">
        <v>336</v>
      </c>
      <c r="D9" s="35">
        <v>30665</v>
      </c>
      <c r="E9" s="35">
        <v>19248</v>
      </c>
      <c r="F9" s="232">
        <v>591</v>
      </c>
      <c r="G9" s="232">
        <v>424</v>
      </c>
      <c r="I9" s="230" t="s">
        <v>349</v>
      </c>
      <c r="J9" s="60">
        <v>24623</v>
      </c>
    </row>
    <row r="10" spans="2:24">
      <c r="B10" s="404"/>
      <c r="C10" s="35" t="s">
        <v>176</v>
      </c>
      <c r="D10" s="35">
        <v>1061</v>
      </c>
      <c r="E10" s="12">
        <v>791</v>
      </c>
      <c r="F10" s="232">
        <v>508</v>
      </c>
      <c r="G10" s="232">
        <v>402</v>
      </c>
      <c r="I10" s="230" t="s">
        <v>539</v>
      </c>
      <c r="J10" s="60">
        <v>7659</v>
      </c>
    </row>
    <row r="11" spans="2:24" ht="15.4">
      <c r="B11" s="405" t="s">
        <v>514</v>
      </c>
      <c r="C11" s="88" t="s">
        <v>606</v>
      </c>
      <c r="D11" s="367">
        <v>19836</v>
      </c>
      <c r="E11" s="367">
        <v>15968</v>
      </c>
      <c r="F11" s="354">
        <v>611</v>
      </c>
      <c r="G11" s="354">
        <v>51</v>
      </c>
      <c r="I11" s="253" t="s">
        <v>112</v>
      </c>
      <c r="J11" s="24">
        <f>SUM(J4:J10)</f>
        <v>163092</v>
      </c>
      <c r="M11" s="112"/>
      <c r="U11" s="5"/>
      <c r="V11" s="5"/>
      <c r="W11" s="5"/>
      <c r="X11" s="5"/>
    </row>
    <row r="12" spans="2:24" ht="14.25" customHeight="1">
      <c r="B12" s="406"/>
      <c r="C12" s="88" t="s">
        <v>56</v>
      </c>
      <c r="D12" s="367">
        <v>36125</v>
      </c>
      <c r="E12" s="367">
        <v>28885</v>
      </c>
      <c r="F12" s="354">
        <v>598</v>
      </c>
      <c r="G12" s="354">
        <v>66</v>
      </c>
      <c r="I12" s="391" t="s">
        <v>516</v>
      </c>
      <c r="J12" s="391"/>
      <c r="U12" s="5"/>
      <c r="V12" s="5"/>
      <c r="W12" s="5"/>
      <c r="X12" s="5"/>
    </row>
    <row r="13" spans="2:24" ht="14.25" customHeight="1">
      <c r="B13" s="406"/>
      <c r="C13" s="88" t="s">
        <v>57</v>
      </c>
      <c r="D13" s="367">
        <v>27125</v>
      </c>
      <c r="E13" s="367">
        <v>21538</v>
      </c>
      <c r="F13" s="354">
        <v>602</v>
      </c>
      <c r="G13" s="354">
        <v>93</v>
      </c>
      <c r="I13" s="376"/>
      <c r="J13" s="376"/>
      <c r="K13" s="159"/>
    </row>
    <row r="14" spans="2:24">
      <c r="B14" s="406"/>
      <c r="C14" s="88" t="s">
        <v>58</v>
      </c>
      <c r="D14" s="367">
        <v>20016</v>
      </c>
      <c r="E14" s="367">
        <v>15619</v>
      </c>
      <c r="F14" s="354">
        <v>593</v>
      </c>
      <c r="G14" s="354">
        <v>167</v>
      </c>
      <c r="I14" s="376"/>
      <c r="J14" s="376"/>
      <c r="K14" s="159"/>
    </row>
    <row r="15" spans="2:24">
      <c r="B15" s="406"/>
      <c r="C15" s="88" t="s">
        <v>59</v>
      </c>
      <c r="D15" s="367">
        <v>26969</v>
      </c>
      <c r="E15" s="367">
        <v>17777</v>
      </c>
      <c r="F15" s="354">
        <v>561</v>
      </c>
      <c r="G15" s="354">
        <v>242</v>
      </c>
      <c r="H15" s="82"/>
      <c r="I15" s="376" t="s">
        <v>420</v>
      </c>
      <c r="J15" s="376"/>
      <c r="K15" s="231"/>
    </row>
    <row r="16" spans="2:24" ht="14.25" customHeight="1">
      <c r="B16" s="406"/>
      <c r="C16" s="88" t="s">
        <v>336</v>
      </c>
      <c r="D16" s="367">
        <v>30665</v>
      </c>
      <c r="E16" s="367">
        <v>19248</v>
      </c>
      <c r="F16" s="354">
        <v>591</v>
      </c>
      <c r="G16" s="354">
        <v>424</v>
      </c>
      <c r="H16" s="82"/>
      <c r="I16" s="376"/>
      <c r="J16" s="376"/>
      <c r="K16" s="231"/>
    </row>
    <row r="17" spans="2:11" ht="14.25" customHeight="1">
      <c r="B17" s="407"/>
      <c r="C17" s="367" t="s">
        <v>176</v>
      </c>
      <c r="D17" s="367">
        <v>1061</v>
      </c>
      <c r="E17" s="88">
        <v>791</v>
      </c>
      <c r="F17" s="354">
        <v>508</v>
      </c>
      <c r="G17" s="354">
        <v>402</v>
      </c>
      <c r="J17" s="155"/>
    </row>
    <row r="18" spans="2:11" ht="14.25" customHeight="1">
      <c r="B18" s="402" t="s">
        <v>515</v>
      </c>
      <c r="C18" s="12" t="s">
        <v>606</v>
      </c>
      <c r="D18" s="35">
        <v>10022</v>
      </c>
      <c r="E18" s="35">
        <v>8324</v>
      </c>
      <c r="F18" s="232">
        <v>600</v>
      </c>
      <c r="G18" s="232">
        <v>60</v>
      </c>
      <c r="I18" s="401" t="s">
        <v>428</v>
      </c>
      <c r="J18" s="401"/>
      <c r="K18" s="401"/>
    </row>
    <row r="19" spans="2:11" ht="14.25" customHeight="1">
      <c r="B19" s="403"/>
      <c r="C19" s="12" t="s">
        <v>56</v>
      </c>
      <c r="D19" s="35">
        <v>17673</v>
      </c>
      <c r="E19" s="35">
        <v>14376</v>
      </c>
      <c r="F19" s="232">
        <v>591</v>
      </c>
      <c r="G19" s="232">
        <v>71</v>
      </c>
      <c r="I19" s="401"/>
      <c r="J19" s="401"/>
      <c r="K19" s="401"/>
    </row>
    <row r="20" spans="2:11" ht="14.65" customHeight="1">
      <c r="B20" s="403"/>
      <c r="C20" s="12" t="s">
        <v>57</v>
      </c>
      <c r="D20" s="35">
        <v>14063</v>
      </c>
      <c r="E20" s="35">
        <v>11367</v>
      </c>
      <c r="F20" s="232">
        <v>607</v>
      </c>
      <c r="G20" s="232">
        <v>95</v>
      </c>
      <c r="H20" s="82"/>
      <c r="I20" s="254" t="s">
        <v>430</v>
      </c>
      <c r="J20" s="254" t="s">
        <v>429</v>
      </c>
      <c r="K20" s="254" t="s">
        <v>427</v>
      </c>
    </row>
    <row r="21" spans="2:11">
      <c r="B21" s="403"/>
      <c r="C21" s="12" t="s">
        <v>58</v>
      </c>
      <c r="D21" s="246" t="s">
        <v>354</v>
      </c>
      <c r="E21" s="246" t="s">
        <v>354</v>
      </c>
      <c r="F21" s="247" t="s">
        <v>354</v>
      </c>
      <c r="G21" s="247" t="s">
        <v>354</v>
      </c>
      <c r="I21" s="248">
        <v>0</v>
      </c>
      <c r="J21" s="60">
        <v>32756</v>
      </c>
      <c r="K21" s="60">
        <v>11890</v>
      </c>
    </row>
    <row r="22" spans="2:11" ht="14.25" customHeight="1">
      <c r="B22" s="403"/>
      <c r="C22" s="12" t="s">
        <v>59</v>
      </c>
      <c r="D22" s="246" t="s">
        <v>354</v>
      </c>
      <c r="E22" s="246" t="s">
        <v>354</v>
      </c>
      <c r="F22" s="247" t="s">
        <v>354</v>
      </c>
      <c r="G22" s="247" t="s">
        <v>354</v>
      </c>
      <c r="I22" s="252" t="s">
        <v>410</v>
      </c>
      <c r="J22" s="60">
        <v>9408</v>
      </c>
      <c r="K22" s="60">
        <v>32050</v>
      </c>
    </row>
    <row r="23" spans="2:11" ht="14.25" customHeight="1">
      <c r="B23" s="403"/>
      <c r="C23" s="12" t="s">
        <v>336</v>
      </c>
      <c r="D23" s="246" t="s">
        <v>354</v>
      </c>
      <c r="E23" s="246" t="s">
        <v>354</v>
      </c>
      <c r="F23" s="247" t="s">
        <v>354</v>
      </c>
      <c r="G23" s="247" t="s">
        <v>354</v>
      </c>
      <c r="I23" s="252" t="s">
        <v>156</v>
      </c>
      <c r="J23" s="262">
        <v>219</v>
      </c>
      <c r="K23" s="60">
        <v>706</v>
      </c>
    </row>
    <row r="24" spans="2:11" ht="13.5" customHeight="1">
      <c r="B24" s="404"/>
      <c r="C24" s="35" t="s">
        <v>176</v>
      </c>
      <c r="D24" s="246" t="s">
        <v>354</v>
      </c>
      <c r="E24" s="246" t="s">
        <v>354</v>
      </c>
      <c r="F24" s="247" t="s">
        <v>354</v>
      </c>
      <c r="G24" s="247" t="s">
        <v>354</v>
      </c>
      <c r="I24" s="252" t="s">
        <v>157</v>
      </c>
      <c r="J24" s="64">
        <v>2263</v>
      </c>
      <c r="K24" s="262" t="s">
        <v>354</v>
      </c>
    </row>
    <row r="25" spans="2:11" ht="15.75" customHeight="1">
      <c r="B25" s="405" t="s">
        <v>159</v>
      </c>
      <c r="C25" s="88" t="s">
        <v>606</v>
      </c>
      <c r="D25" s="88">
        <v>528</v>
      </c>
      <c r="E25" s="88">
        <v>467</v>
      </c>
      <c r="F25" s="354">
        <v>594</v>
      </c>
      <c r="G25" s="366" t="s">
        <v>348</v>
      </c>
      <c r="I25" s="252" t="s">
        <v>158</v>
      </c>
      <c r="J25" s="262" t="s">
        <v>354</v>
      </c>
      <c r="K25" s="262" t="s">
        <v>354</v>
      </c>
    </row>
    <row r="26" spans="2:11" ht="15.85" customHeight="1">
      <c r="B26" s="406"/>
      <c r="C26" s="88" t="s">
        <v>56</v>
      </c>
      <c r="D26" s="88">
        <v>749</v>
      </c>
      <c r="E26" s="88">
        <v>668</v>
      </c>
      <c r="F26" s="354">
        <v>501</v>
      </c>
      <c r="G26" s="366" t="s">
        <v>348</v>
      </c>
      <c r="I26" s="252" t="s">
        <v>349</v>
      </c>
      <c r="J26" s="262" t="s">
        <v>354</v>
      </c>
      <c r="K26" s="262" t="s">
        <v>354</v>
      </c>
    </row>
    <row r="27" spans="2:11" ht="15.85" customHeight="1">
      <c r="B27" s="406"/>
      <c r="C27" s="88" t="s">
        <v>57</v>
      </c>
      <c r="D27" s="88">
        <v>822</v>
      </c>
      <c r="E27" s="88">
        <v>701</v>
      </c>
      <c r="F27" s="354">
        <v>499</v>
      </c>
      <c r="G27" s="366" t="s">
        <v>348</v>
      </c>
      <c r="H27" s="203"/>
      <c r="I27" s="230" t="s">
        <v>539</v>
      </c>
      <c r="J27" s="262" t="s">
        <v>354</v>
      </c>
      <c r="K27" s="262" t="s">
        <v>354</v>
      </c>
    </row>
    <row r="28" spans="2:11" ht="15.85" customHeight="1">
      <c r="B28" s="406"/>
      <c r="C28" s="88" t="s">
        <v>58</v>
      </c>
      <c r="D28" s="367">
        <v>1071</v>
      </c>
      <c r="E28" s="88">
        <v>925</v>
      </c>
      <c r="F28" s="354">
        <v>469</v>
      </c>
      <c r="G28" s="366" t="s">
        <v>348</v>
      </c>
      <c r="H28" s="203"/>
      <c r="I28" s="253" t="s">
        <v>112</v>
      </c>
      <c r="J28" s="24">
        <f>SUM(J21:J27)</f>
        <v>44646</v>
      </c>
      <c r="K28" s="24">
        <f>SUM(K21:K27)</f>
        <v>44646</v>
      </c>
    </row>
    <row r="29" spans="2:11" ht="15.85" customHeight="1">
      <c r="B29" s="406"/>
      <c r="C29" s="88" t="s">
        <v>59</v>
      </c>
      <c r="D29" s="367">
        <v>1891</v>
      </c>
      <c r="E29" s="367">
        <v>1419</v>
      </c>
      <c r="F29" s="354">
        <v>469</v>
      </c>
      <c r="G29" s="366" t="s">
        <v>348</v>
      </c>
      <c r="H29" s="203"/>
      <c r="I29" s="391" t="s">
        <v>517</v>
      </c>
      <c r="J29" s="391"/>
      <c r="K29" s="391"/>
    </row>
    <row r="30" spans="2:11" ht="15.85" customHeight="1">
      <c r="B30" s="406"/>
      <c r="C30" s="88" t="s">
        <v>336</v>
      </c>
      <c r="D30" s="367">
        <v>3566</v>
      </c>
      <c r="E30" s="367">
        <v>2515</v>
      </c>
      <c r="F30" s="354">
        <v>505</v>
      </c>
      <c r="G30" s="366" t="s">
        <v>348</v>
      </c>
      <c r="H30" s="203"/>
      <c r="I30" s="376"/>
      <c r="J30" s="376"/>
      <c r="K30" s="376"/>
    </row>
    <row r="31" spans="2:11" ht="15.85" customHeight="1">
      <c r="B31" s="406"/>
      <c r="C31" s="367" t="s">
        <v>176</v>
      </c>
      <c r="D31" s="367">
        <v>39037</v>
      </c>
      <c r="E31" s="367">
        <v>24418</v>
      </c>
      <c r="F31" s="354">
        <v>564</v>
      </c>
      <c r="G31" s="366" t="s">
        <v>348</v>
      </c>
      <c r="H31" s="203"/>
      <c r="I31" s="376" t="s">
        <v>420</v>
      </c>
      <c r="J31" s="376"/>
      <c r="K31" s="376"/>
    </row>
    <row r="32" spans="2:11" ht="14.25" customHeight="1">
      <c r="B32" s="291"/>
      <c r="C32" s="82"/>
      <c r="G32" s="290"/>
      <c r="H32" s="203"/>
      <c r="I32" s="376"/>
      <c r="J32" s="376"/>
      <c r="K32" s="376"/>
    </row>
    <row r="33" spans="2:8">
      <c r="B33" s="399" t="s">
        <v>595</v>
      </c>
      <c r="C33" s="399"/>
      <c r="D33" s="399"/>
      <c r="E33" s="180"/>
      <c r="F33" s="180"/>
      <c r="G33" s="180"/>
      <c r="H33" s="203"/>
    </row>
    <row r="34" spans="2:8">
      <c r="B34" s="371" t="s">
        <v>610</v>
      </c>
      <c r="C34" s="371"/>
      <c r="D34" s="371"/>
      <c r="E34" s="371"/>
      <c r="F34" s="180"/>
      <c r="G34" s="180"/>
      <c r="H34" s="203"/>
    </row>
    <row r="35" spans="2:8" ht="27.75" customHeight="1">
      <c r="B35" s="371"/>
      <c r="C35" s="371"/>
      <c r="D35" s="371"/>
      <c r="E35" s="371"/>
      <c r="F35" s="180"/>
      <c r="G35" s="180"/>
      <c r="H35" s="203"/>
    </row>
    <row r="36" spans="2:8">
      <c r="B36" s="371" t="s">
        <v>564</v>
      </c>
      <c r="C36" s="371"/>
      <c r="D36" s="371"/>
      <c r="E36" s="371"/>
      <c r="F36" s="180"/>
      <c r="G36" s="180"/>
      <c r="H36" s="203"/>
    </row>
    <row r="37" spans="2:8" ht="14.25" customHeight="1">
      <c r="B37" s="371"/>
      <c r="C37" s="371"/>
      <c r="D37" s="371"/>
      <c r="E37" s="371"/>
      <c r="F37" s="180"/>
      <c r="G37" s="180"/>
      <c r="H37" s="203"/>
    </row>
    <row r="38" spans="2:8">
      <c r="B38" s="371"/>
      <c r="C38" s="371"/>
      <c r="D38" s="371"/>
      <c r="E38" s="371"/>
      <c r="F38" s="180"/>
      <c r="G38" s="180"/>
      <c r="H38" s="203"/>
    </row>
    <row r="39" spans="2:8">
      <c r="B39" s="371" t="s">
        <v>565</v>
      </c>
      <c r="C39" s="371"/>
      <c r="D39" s="371"/>
      <c r="E39" s="371"/>
      <c r="F39" s="180"/>
      <c r="G39" s="180"/>
      <c r="H39" s="203"/>
    </row>
    <row r="40" spans="2:8">
      <c r="B40" s="371"/>
      <c r="C40" s="371"/>
      <c r="D40" s="371"/>
      <c r="E40" s="371"/>
      <c r="F40" s="180"/>
      <c r="G40" s="180"/>
      <c r="H40" s="203"/>
    </row>
    <row r="41" spans="2:8">
      <c r="B41" s="371"/>
      <c r="C41" s="371"/>
      <c r="D41" s="371"/>
      <c r="E41" s="371"/>
      <c r="F41" s="180"/>
      <c r="G41" s="180"/>
      <c r="H41" s="203"/>
    </row>
    <row r="42" spans="2:8" ht="52.9" customHeight="1">
      <c r="B42" s="398" t="s">
        <v>607</v>
      </c>
      <c r="C42" s="398"/>
      <c r="D42" s="398"/>
      <c r="E42" s="398"/>
      <c r="F42" s="180"/>
      <c r="G42" s="180"/>
    </row>
    <row r="43" spans="2:8" ht="14.25" customHeight="1">
      <c r="B43" s="398" t="s">
        <v>433</v>
      </c>
      <c r="C43" s="398"/>
      <c r="D43" s="398"/>
      <c r="E43" s="398"/>
      <c r="F43" s="180"/>
      <c r="G43" s="180"/>
    </row>
    <row r="44" spans="2:8" ht="37.5" customHeight="1">
      <c r="B44" s="398"/>
      <c r="C44" s="398"/>
      <c r="D44" s="398"/>
      <c r="E44" s="398"/>
      <c r="F44" s="180"/>
      <c r="G44" s="180"/>
    </row>
    <row r="45" spans="2:8" ht="14.25" customHeight="1">
      <c r="B45" s="180"/>
      <c r="C45" s="180"/>
      <c r="D45" s="180"/>
      <c r="E45" s="180"/>
      <c r="F45" s="180"/>
      <c r="G45" s="180"/>
    </row>
    <row r="46" spans="2:8">
      <c r="E46" s="180"/>
      <c r="F46" s="180"/>
      <c r="G46" s="180"/>
    </row>
    <row r="47" spans="2:8" ht="14.25" customHeight="1">
      <c r="B47" s="180"/>
      <c r="C47" s="180"/>
      <c r="D47" s="180"/>
      <c r="E47" s="180"/>
      <c r="F47" s="203"/>
      <c r="G47" s="203"/>
      <c r="H47" s="124"/>
    </row>
    <row r="48" spans="2:8">
      <c r="B48" s="180"/>
      <c r="C48" s="180"/>
      <c r="D48" s="180"/>
      <c r="E48" s="203"/>
      <c r="F48" s="203"/>
      <c r="G48" s="203"/>
    </row>
    <row r="49" spans="2:7">
      <c r="B49" s="349"/>
      <c r="C49" s="203"/>
      <c r="D49" s="203"/>
      <c r="E49" s="203"/>
      <c r="F49" s="203"/>
      <c r="G49" s="203"/>
    </row>
    <row r="50" spans="2:7">
      <c r="B50" s="203"/>
      <c r="C50" s="203"/>
      <c r="D50" s="203"/>
      <c r="E50" s="203"/>
      <c r="F50" s="203"/>
      <c r="G50" s="203"/>
    </row>
    <row r="51" spans="2:7">
      <c r="B51" s="203"/>
      <c r="C51" s="203"/>
      <c r="D51" s="203"/>
      <c r="E51" s="203"/>
      <c r="F51" s="203"/>
      <c r="G51" s="203"/>
    </row>
    <row r="52" spans="2:7">
      <c r="B52" s="203"/>
      <c r="C52" s="203"/>
      <c r="D52" s="203"/>
      <c r="E52" s="203"/>
      <c r="F52" s="203"/>
      <c r="G52" s="203"/>
    </row>
    <row r="53" spans="2:7">
      <c r="B53" s="203"/>
      <c r="C53" s="203"/>
      <c r="D53" s="203"/>
      <c r="F53" s="203"/>
      <c r="G53" s="203"/>
    </row>
    <row r="54" spans="2:7">
      <c r="B54" s="203"/>
      <c r="G54" s="82"/>
    </row>
    <row r="55" spans="2:7">
      <c r="G55" s="82"/>
    </row>
    <row r="56" spans="2:7">
      <c r="D56" s="125"/>
      <c r="G56" s="82"/>
    </row>
    <row r="57" spans="2:7">
      <c r="D57" s="125"/>
      <c r="G57" s="82"/>
    </row>
    <row r="58" spans="2:7">
      <c r="D58" s="125"/>
    </row>
    <row r="59" spans="2:7">
      <c r="D59" s="125"/>
      <c r="F59" s="124"/>
      <c r="G59" s="124"/>
    </row>
    <row r="60" spans="2:7">
      <c r="D60" s="125"/>
      <c r="E60" s="124"/>
    </row>
    <row r="61" spans="2:7">
      <c r="D61" s="123"/>
    </row>
    <row r="62" spans="2:7">
      <c r="D62" s="125"/>
    </row>
    <row r="63" spans="2:7">
      <c r="D63" s="125"/>
    </row>
    <row r="64" spans="2:7">
      <c r="D64" s="125"/>
    </row>
    <row r="65" spans="4:4">
      <c r="D65" s="125"/>
    </row>
    <row r="66" spans="4:4">
      <c r="D66" s="125"/>
    </row>
    <row r="67" spans="4:4">
      <c r="D67" s="125"/>
    </row>
    <row r="68" spans="4:4">
      <c r="D68" s="125"/>
    </row>
    <row r="69" spans="4:4">
      <c r="D69" s="125"/>
    </row>
    <row r="70" spans="4:4">
      <c r="D70" s="125"/>
    </row>
    <row r="71" spans="4:4">
      <c r="D71" s="125"/>
    </row>
    <row r="72" spans="4:4">
      <c r="D72" s="125"/>
    </row>
    <row r="73" spans="4:4">
      <c r="D73" s="125"/>
    </row>
    <row r="74" spans="4:4">
      <c r="D74" s="125"/>
    </row>
    <row r="75" spans="4:4">
      <c r="D75" s="125"/>
    </row>
    <row r="76" spans="4:4">
      <c r="D76" s="125"/>
    </row>
    <row r="77" spans="4:4">
      <c r="D77" s="125"/>
    </row>
    <row r="78" spans="4:4">
      <c r="D78" s="125"/>
    </row>
    <row r="79" spans="4:4">
      <c r="D79" s="125"/>
    </row>
    <row r="80" spans="4:4">
      <c r="D80" s="125"/>
    </row>
  </sheetData>
  <mergeCells count="17">
    <mergeCell ref="B33:D33"/>
    <mergeCell ref="I29:K30"/>
    <mergeCell ref="I31:K32"/>
    <mergeCell ref="B2:G2"/>
    <mergeCell ref="I15:J16"/>
    <mergeCell ref="I2:J2"/>
    <mergeCell ref="I18:K19"/>
    <mergeCell ref="I12:J14"/>
    <mergeCell ref="B4:B10"/>
    <mergeCell ref="B25:B31"/>
    <mergeCell ref="B11:B17"/>
    <mergeCell ref="B18:B24"/>
    <mergeCell ref="B34:E35"/>
    <mergeCell ref="B36:E38"/>
    <mergeCell ref="B39:E41"/>
    <mergeCell ref="B42:E42"/>
    <mergeCell ref="B43:E44"/>
  </mergeCells>
  <hyperlinks>
    <hyperlink ref="B1" location="'Table of Contents'!A1" display="Table of Contents" xr:uid="{32577E6B-7078-4BDC-9B78-FCF9B4C75DFD}"/>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5228F-A4E6-421D-8C4F-28B4E9CA0DEC}">
  <dimension ref="B1:AG37"/>
  <sheetViews>
    <sheetView workbookViewId="0"/>
  </sheetViews>
  <sheetFormatPr defaultColWidth="9.1328125" defaultRowHeight="14.25"/>
  <cols>
    <col min="2" max="3" width="15.59765625" customWidth="1"/>
    <col min="4" max="4" width="16.1328125" customWidth="1"/>
    <col min="5" max="10" width="15.59765625" customWidth="1"/>
    <col min="11" max="11" width="12.73046875" customWidth="1"/>
    <col min="12" max="12" width="12.59765625" bestFit="1" customWidth="1"/>
    <col min="13" max="13" width="9.3984375" bestFit="1" customWidth="1"/>
    <col min="15" max="28" width="9.1328125" customWidth="1"/>
  </cols>
  <sheetData>
    <row r="1" spans="2:33">
      <c r="B1" s="66" t="s">
        <v>114</v>
      </c>
    </row>
    <row r="3" spans="2:33" ht="34.5" customHeight="1">
      <c r="B3" s="409" t="s">
        <v>580</v>
      </c>
      <c r="C3" s="410"/>
      <c r="D3" s="411"/>
      <c r="G3" s="386" t="s">
        <v>579</v>
      </c>
      <c r="H3" s="386"/>
      <c r="I3" s="201"/>
    </row>
    <row r="4" spans="2:33" ht="16.899999999999999">
      <c r="B4" s="67" t="s">
        <v>116</v>
      </c>
      <c r="C4" s="67" t="s">
        <v>155</v>
      </c>
      <c r="D4" s="67" t="s">
        <v>160</v>
      </c>
      <c r="G4" s="379"/>
      <c r="H4" s="379"/>
      <c r="I4" s="201"/>
    </row>
    <row r="5" spans="2:33">
      <c r="B5" s="67">
        <v>2019</v>
      </c>
      <c r="C5" s="337">
        <v>162.77619443112101</v>
      </c>
      <c r="D5" s="337">
        <v>526.68283214371399</v>
      </c>
      <c r="G5" s="67">
        <v>2019</v>
      </c>
      <c r="H5" s="68">
        <v>623593366.38</v>
      </c>
      <c r="I5" s="70"/>
    </row>
    <row r="6" spans="2:33">
      <c r="B6" s="67">
        <v>2020</v>
      </c>
      <c r="C6" s="337">
        <v>151.61461639820499</v>
      </c>
      <c r="D6" s="337">
        <v>490.76962172977898</v>
      </c>
      <c r="G6" s="67">
        <v>2020</v>
      </c>
      <c r="H6" s="68">
        <v>573573439</v>
      </c>
      <c r="I6" s="70"/>
    </row>
    <row r="7" spans="2:33">
      <c r="B7" s="67">
        <v>2021</v>
      </c>
      <c r="C7" s="337">
        <v>137</v>
      </c>
      <c r="D7" s="337">
        <v>464</v>
      </c>
      <c r="G7" s="67">
        <v>2021</v>
      </c>
      <c r="H7" s="237">
        <v>692959777</v>
      </c>
      <c r="I7" s="70" t="s">
        <v>371</v>
      </c>
    </row>
    <row r="8" spans="2:33">
      <c r="B8" s="67">
        <v>2022</v>
      </c>
      <c r="C8" s="337">
        <v>133</v>
      </c>
      <c r="D8" s="337">
        <v>498</v>
      </c>
      <c r="G8" s="67">
        <v>2022</v>
      </c>
      <c r="H8" s="232">
        <v>773881204.23000002</v>
      </c>
      <c r="I8" s="70"/>
    </row>
    <row r="9" spans="2:33" ht="16.899999999999999">
      <c r="E9" s="71"/>
      <c r="F9" s="71"/>
      <c r="G9" s="71"/>
      <c r="H9" s="71"/>
      <c r="I9" s="71"/>
    </row>
    <row r="10" spans="2:33" ht="17.25" customHeight="1">
      <c r="B10" s="412" t="s">
        <v>578</v>
      </c>
      <c r="C10" s="412"/>
      <c r="D10" s="412"/>
      <c r="E10" s="412"/>
      <c r="F10" s="412"/>
      <c r="G10" s="412"/>
      <c r="H10" s="412"/>
      <c r="I10" s="412"/>
      <c r="J10" s="412"/>
    </row>
    <row r="11" spans="2:33" ht="15.4">
      <c r="B11" s="88"/>
      <c r="C11" s="413" t="s">
        <v>155</v>
      </c>
      <c r="D11" s="413"/>
      <c r="E11" s="413"/>
      <c r="F11" s="413"/>
      <c r="G11" s="414" t="s">
        <v>160</v>
      </c>
      <c r="H11" s="414"/>
      <c r="I11" s="414"/>
      <c r="J11" s="414"/>
      <c r="AB11" s="5"/>
      <c r="AC11" s="5"/>
      <c r="AD11" s="5"/>
      <c r="AE11" s="5"/>
    </row>
    <row r="12" spans="2:33" ht="15.4">
      <c r="B12" s="39" t="s">
        <v>119</v>
      </c>
      <c r="C12" s="135">
        <v>2022</v>
      </c>
      <c r="D12" s="135">
        <v>2021</v>
      </c>
      <c r="E12" s="135">
        <v>2020</v>
      </c>
      <c r="F12" s="135">
        <v>2019</v>
      </c>
      <c r="G12" s="135">
        <v>2022</v>
      </c>
      <c r="H12" s="135">
        <v>2021</v>
      </c>
      <c r="I12" s="135">
        <v>2020</v>
      </c>
      <c r="J12" s="135">
        <v>2019</v>
      </c>
      <c r="AD12" s="5"/>
      <c r="AE12" s="5"/>
      <c r="AF12" s="5"/>
      <c r="AG12" s="5"/>
    </row>
    <row r="13" spans="2:33">
      <c r="B13" s="12" t="s">
        <v>339</v>
      </c>
      <c r="C13" s="415">
        <v>27</v>
      </c>
      <c r="D13" s="247">
        <v>31</v>
      </c>
      <c r="E13" s="338">
        <v>33.408994000673999</v>
      </c>
      <c r="F13" s="338">
        <v>41.209951719639797</v>
      </c>
      <c r="G13" s="415">
        <v>506</v>
      </c>
      <c r="H13" s="247">
        <v>529.59622646733101</v>
      </c>
      <c r="I13" s="338">
        <v>473.891152618771</v>
      </c>
      <c r="J13" s="338">
        <v>471.09778405994501</v>
      </c>
    </row>
    <row r="14" spans="2:33">
      <c r="B14" s="12" t="s">
        <v>55</v>
      </c>
      <c r="C14" s="416"/>
      <c r="D14" s="247">
        <v>73</v>
      </c>
      <c r="E14" s="338">
        <v>79.837380713144697</v>
      </c>
      <c r="F14" s="338">
        <v>87.700831608554907</v>
      </c>
      <c r="G14" s="416"/>
      <c r="H14" s="247">
        <v>452.62654761904702</v>
      </c>
      <c r="I14" s="338">
        <v>497.94097289972802</v>
      </c>
      <c r="J14" s="338">
        <v>534.96710829492997</v>
      </c>
    </row>
    <row r="15" spans="2:33">
      <c r="B15" s="12" t="s">
        <v>56</v>
      </c>
      <c r="C15" s="338">
        <v>46</v>
      </c>
      <c r="D15" s="247">
        <v>100</v>
      </c>
      <c r="E15" s="338">
        <v>112.496172192749</v>
      </c>
      <c r="F15" s="338">
        <v>123.078202431674</v>
      </c>
      <c r="G15" s="338">
        <v>446</v>
      </c>
      <c r="H15" s="247">
        <v>445.65597133757899</v>
      </c>
      <c r="I15" s="338">
        <v>476.50838574520702</v>
      </c>
      <c r="J15" s="338">
        <v>491.72926203155799</v>
      </c>
    </row>
    <row r="16" spans="2:33">
      <c r="B16" s="12" t="s">
        <v>57</v>
      </c>
      <c r="C16" s="338">
        <v>81</v>
      </c>
      <c r="D16" s="247">
        <v>147</v>
      </c>
      <c r="E16" s="338">
        <v>168.05417425762201</v>
      </c>
      <c r="F16" s="338">
        <v>180.71364578142601</v>
      </c>
      <c r="G16" s="338">
        <v>424</v>
      </c>
      <c r="H16" s="247">
        <v>424.37070661478498</v>
      </c>
      <c r="I16" s="338">
        <v>443.896600855092</v>
      </c>
      <c r="J16" s="338">
        <v>469.68868093669897</v>
      </c>
    </row>
    <row r="17" spans="2:17" ht="15.4">
      <c r="B17" s="12" t="s">
        <v>58</v>
      </c>
      <c r="C17" s="338">
        <v>130</v>
      </c>
      <c r="D17" s="247">
        <v>206</v>
      </c>
      <c r="E17" s="338">
        <v>226.31390712459699</v>
      </c>
      <c r="F17" s="338">
        <v>239.84750633300399</v>
      </c>
      <c r="G17" s="338">
        <v>414</v>
      </c>
      <c r="H17" s="247">
        <v>414.41244495064501</v>
      </c>
      <c r="I17" s="338">
        <v>411.33930255023103</v>
      </c>
      <c r="J17" s="338">
        <v>440.07865965834401</v>
      </c>
      <c r="N17" s="117"/>
    </row>
    <row r="18" spans="2:17" ht="15">
      <c r="B18" s="12" t="s">
        <v>59</v>
      </c>
      <c r="C18" s="338">
        <v>200</v>
      </c>
      <c r="D18" s="247">
        <v>242</v>
      </c>
      <c r="E18" s="338">
        <v>255.988654874296</v>
      </c>
      <c r="F18" s="338">
        <v>267.64060917659998</v>
      </c>
      <c r="G18" s="338">
        <v>389</v>
      </c>
      <c r="H18" s="247">
        <v>388.73194537037</v>
      </c>
      <c r="I18" s="338">
        <v>375.87175598298097</v>
      </c>
      <c r="J18" s="338">
        <v>396.42153069455799</v>
      </c>
      <c r="N18" s="118"/>
    </row>
    <row r="19" spans="2:17" ht="15">
      <c r="B19" s="12" t="s">
        <v>336</v>
      </c>
      <c r="C19" s="338">
        <v>362</v>
      </c>
      <c r="D19" s="247">
        <v>207</v>
      </c>
      <c r="E19" s="233" t="s">
        <v>348</v>
      </c>
      <c r="F19" s="233" t="s">
        <v>348</v>
      </c>
      <c r="G19" s="338">
        <v>455</v>
      </c>
      <c r="H19" s="247">
        <v>454.58257296646002</v>
      </c>
      <c r="I19" s="338">
        <v>485.60428730300799</v>
      </c>
      <c r="J19" s="338">
        <v>519.09794490982199</v>
      </c>
      <c r="N19" s="118"/>
    </row>
    <row r="20" spans="2:17" ht="15">
      <c r="B20" s="35" t="s">
        <v>176</v>
      </c>
      <c r="C20" s="233" t="s">
        <v>348</v>
      </c>
      <c r="D20" s="233" t="s">
        <v>348</v>
      </c>
      <c r="E20" s="233" t="s">
        <v>348</v>
      </c>
      <c r="F20" s="233" t="s">
        <v>348</v>
      </c>
      <c r="G20" s="338">
        <v>521</v>
      </c>
      <c r="H20" s="247">
        <v>520.58872056849998</v>
      </c>
      <c r="I20" s="338">
        <v>518.75958391608299</v>
      </c>
      <c r="J20" s="338">
        <v>558.79804184328498</v>
      </c>
      <c r="N20" s="118"/>
    </row>
    <row r="21" spans="2:17" ht="15">
      <c r="B21" s="21" t="s">
        <v>351</v>
      </c>
      <c r="C21" s="292">
        <f>AVERAGE(C13:C19)</f>
        <v>141</v>
      </c>
      <c r="D21" s="258">
        <v>144</v>
      </c>
      <c r="E21" s="258">
        <v>146.01654719384712</v>
      </c>
      <c r="F21" s="258">
        <v>156.69845784181643</v>
      </c>
      <c r="G21" s="258">
        <f>AVERAGE(G13:G20)</f>
        <v>450.71428571428572</v>
      </c>
      <c r="H21" s="258">
        <v>497.54519920856097</v>
      </c>
      <c r="I21" s="258">
        <v>460.47650523388762</v>
      </c>
      <c r="J21" s="258">
        <v>485.23487655364255</v>
      </c>
      <c r="N21" s="118"/>
    </row>
    <row r="22" spans="2:17" ht="15">
      <c r="B22" s="10" t="s">
        <v>595</v>
      </c>
      <c r="D22" s="122"/>
      <c r="E22" s="122"/>
      <c r="F22" s="122"/>
      <c r="N22" s="118"/>
    </row>
    <row r="23" spans="2:17" ht="15" customHeight="1">
      <c r="B23" s="10" t="s">
        <v>586</v>
      </c>
      <c r="D23" s="122"/>
      <c r="E23" s="122"/>
      <c r="F23" s="122"/>
      <c r="L23" s="203"/>
      <c r="M23" s="203"/>
      <c r="N23" s="203"/>
      <c r="O23" s="203"/>
      <c r="P23" s="203"/>
      <c r="Q23" s="203"/>
    </row>
    <row r="24" spans="2:17" ht="21" customHeight="1">
      <c r="B24" s="377" t="s">
        <v>432</v>
      </c>
      <c r="C24" s="377"/>
      <c r="D24" s="377"/>
      <c r="E24" s="377"/>
      <c r="F24" s="377"/>
      <c r="G24" s="377"/>
      <c r="H24" s="377"/>
      <c r="I24" s="377"/>
      <c r="J24" s="377"/>
      <c r="L24" s="203"/>
      <c r="M24" s="203"/>
      <c r="N24" s="203"/>
      <c r="O24" s="203"/>
      <c r="P24" s="203"/>
      <c r="Q24" s="203"/>
    </row>
    <row r="25" spans="2:17" ht="33.75" customHeight="1">
      <c r="B25" s="377" t="s">
        <v>433</v>
      </c>
      <c r="C25" s="377"/>
      <c r="D25" s="377"/>
      <c r="E25" s="377"/>
      <c r="F25" s="377"/>
      <c r="G25" s="377"/>
      <c r="H25" s="377"/>
      <c r="I25" s="377"/>
      <c r="J25" s="377"/>
      <c r="L25" s="203"/>
      <c r="M25" s="203"/>
      <c r="N25" s="203"/>
      <c r="O25" s="203"/>
      <c r="P25" s="203"/>
      <c r="Q25" s="203"/>
    </row>
    <row r="26" spans="2:17" ht="16.5" customHeight="1">
      <c r="B26" s="408" t="s">
        <v>431</v>
      </c>
      <c r="C26" s="408"/>
      <c r="D26" s="408"/>
      <c r="E26" s="408"/>
      <c r="F26" s="408"/>
      <c r="G26" s="408"/>
      <c r="H26" s="408"/>
      <c r="I26" s="408"/>
      <c r="J26" s="408"/>
      <c r="L26" s="203"/>
      <c r="M26" s="203"/>
      <c r="N26" s="203"/>
      <c r="O26" s="203"/>
      <c r="P26" s="203"/>
      <c r="Q26" s="203"/>
    </row>
    <row r="27" spans="2:17" ht="36.75" customHeight="1">
      <c r="B27" s="377"/>
      <c r="C27" s="377"/>
      <c r="D27" s="377"/>
      <c r="E27" s="377"/>
      <c r="F27" s="377"/>
      <c r="G27" s="377"/>
      <c r="H27" s="377"/>
      <c r="I27" s="377"/>
      <c r="J27" s="377"/>
      <c r="L27" s="203"/>
      <c r="M27" s="203"/>
      <c r="N27" s="203"/>
      <c r="O27" s="203"/>
      <c r="P27" s="203"/>
      <c r="Q27" s="203"/>
    </row>
    <row r="28" spans="2:17">
      <c r="B28" s="203"/>
      <c r="C28" s="203"/>
      <c r="D28" s="203"/>
      <c r="E28" s="203"/>
      <c r="F28" s="203"/>
      <c r="G28" s="203"/>
      <c r="L28" s="203"/>
      <c r="M28" s="203"/>
      <c r="N28" s="203"/>
      <c r="O28" s="203"/>
      <c r="P28" s="203"/>
      <c r="Q28" s="203"/>
    </row>
    <row r="29" spans="2:17">
      <c r="B29" s="203"/>
      <c r="C29" s="203"/>
      <c r="D29" s="203"/>
      <c r="E29" s="203"/>
      <c r="F29" s="203"/>
      <c r="G29" s="203"/>
      <c r="L29" s="203"/>
      <c r="M29" s="203"/>
      <c r="N29" s="203"/>
      <c r="O29" s="203"/>
      <c r="P29" s="203"/>
      <c r="Q29" s="203"/>
    </row>
    <row r="30" spans="2:17">
      <c r="B30" s="203"/>
      <c r="C30" s="203"/>
      <c r="D30" s="203"/>
      <c r="E30" s="203"/>
      <c r="F30" s="203"/>
      <c r="G30" s="203"/>
      <c r="L30" s="203"/>
      <c r="M30" s="203"/>
      <c r="N30" s="203"/>
      <c r="O30" s="203"/>
      <c r="P30" s="203"/>
      <c r="Q30" s="203"/>
    </row>
    <row r="31" spans="2:17">
      <c r="B31" s="203"/>
      <c r="C31" s="203"/>
      <c r="D31" s="203"/>
      <c r="E31" s="203"/>
      <c r="F31" s="203"/>
      <c r="G31" s="203"/>
      <c r="L31" s="203"/>
      <c r="M31" s="203"/>
      <c r="N31" s="203"/>
      <c r="O31" s="203"/>
      <c r="P31" s="203"/>
      <c r="Q31" s="203"/>
    </row>
    <row r="32" spans="2:17">
      <c r="B32" s="203"/>
      <c r="C32" s="203"/>
      <c r="D32" s="203"/>
      <c r="E32" s="203"/>
      <c r="F32" s="203"/>
      <c r="G32" s="203"/>
      <c r="L32" s="203"/>
      <c r="M32" s="203"/>
      <c r="N32" s="203"/>
      <c r="O32" s="203"/>
      <c r="P32" s="203"/>
      <c r="Q32" s="203"/>
    </row>
    <row r="33" spans="2:17">
      <c r="B33" s="203"/>
      <c r="C33" s="203"/>
      <c r="D33" s="203"/>
      <c r="E33" s="203"/>
      <c r="F33" s="203"/>
      <c r="G33" s="203"/>
      <c r="L33" s="203"/>
      <c r="M33" s="203"/>
      <c r="N33" s="203"/>
      <c r="O33" s="203"/>
      <c r="P33" s="203"/>
      <c r="Q33" s="203"/>
    </row>
    <row r="34" spans="2:17">
      <c r="B34" s="203"/>
      <c r="C34" s="203"/>
      <c r="D34" s="203"/>
      <c r="E34" s="203"/>
      <c r="F34" s="203"/>
      <c r="G34" s="203"/>
    </row>
    <row r="35" spans="2:17">
      <c r="B35" s="10"/>
      <c r="F35" s="82"/>
    </row>
    <row r="36" spans="2:17">
      <c r="B36" s="10"/>
      <c r="F36" s="82"/>
    </row>
    <row r="37" spans="2:17">
      <c r="B37" s="10"/>
    </row>
  </sheetData>
  <mergeCells count="11">
    <mergeCell ref="B24:J24"/>
    <mergeCell ref="B25:J25"/>
    <mergeCell ref="B26:J26"/>
    <mergeCell ref="B27:J27"/>
    <mergeCell ref="B3:D3"/>
    <mergeCell ref="B10:J10"/>
    <mergeCell ref="C11:F11"/>
    <mergeCell ref="G11:J11"/>
    <mergeCell ref="G3:H4"/>
    <mergeCell ref="C13:C14"/>
    <mergeCell ref="G13:G14"/>
  </mergeCells>
  <hyperlinks>
    <hyperlink ref="B1" location="'Table of Contents'!A1" display="Table of Contents" xr:uid="{5B62919D-7871-4358-B69D-C41FB6188E95}"/>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AA25A-2B70-489B-84D0-C04558E2CCA8}">
  <dimension ref="A1:AE52"/>
  <sheetViews>
    <sheetView workbookViewId="0"/>
  </sheetViews>
  <sheetFormatPr defaultColWidth="9" defaultRowHeight="14.25"/>
  <cols>
    <col min="1" max="1" width="9" style="72"/>
    <col min="2" max="2" width="22.9296875" style="72" customWidth="1"/>
    <col min="3" max="4" width="12.86328125" style="72" customWidth="1"/>
    <col min="5" max="5" width="11.6640625" customWidth="1"/>
    <col min="6" max="14" width="11.6640625" style="72" customWidth="1"/>
    <col min="15" max="26" width="9" style="72" customWidth="1"/>
    <col min="27" max="27" width="28.86328125" style="72" customWidth="1"/>
    <col min="28" max="28" width="9.73046875" style="72" customWidth="1"/>
    <col min="29" max="16384" width="9" style="72"/>
  </cols>
  <sheetData>
    <row r="1" spans="1:31">
      <c r="A1"/>
      <c r="B1" s="66" t="s">
        <v>114</v>
      </c>
      <c r="C1"/>
      <c r="D1"/>
      <c r="F1"/>
      <c r="G1"/>
      <c r="H1"/>
      <c r="I1"/>
      <c r="J1"/>
      <c r="K1"/>
      <c r="L1"/>
      <c r="M1"/>
      <c r="N1"/>
      <c r="O1"/>
      <c r="P1"/>
      <c r="Q1"/>
      <c r="R1"/>
      <c r="S1"/>
      <c r="T1"/>
      <c r="U1"/>
      <c r="V1"/>
      <c r="W1"/>
      <c r="X1"/>
      <c r="Y1"/>
      <c r="AA1"/>
      <c r="AB1"/>
      <c r="AC1"/>
      <c r="AD1"/>
      <c r="AE1"/>
    </row>
    <row r="2" spans="1:31" ht="15.75" customHeight="1">
      <c r="A2"/>
      <c r="B2" s="419" t="s">
        <v>406</v>
      </c>
      <c r="C2" s="419"/>
      <c r="D2" s="419"/>
      <c r="F2"/>
      <c r="G2"/>
      <c r="H2"/>
      <c r="I2"/>
      <c r="J2"/>
      <c r="K2"/>
      <c r="L2"/>
      <c r="M2"/>
      <c r="N2"/>
      <c r="O2"/>
      <c r="P2"/>
      <c r="Q2"/>
      <c r="R2"/>
      <c r="S2"/>
      <c r="T2"/>
      <c r="U2"/>
      <c r="V2"/>
      <c r="W2"/>
      <c r="X2"/>
      <c r="Y2"/>
      <c r="AA2"/>
      <c r="AB2"/>
      <c r="AC2" s="138"/>
      <c r="AD2"/>
      <c r="AE2"/>
    </row>
    <row r="3" spans="1:31" ht="15.75" customHeight="1">
      <c r="A3"/>
      <c r="B3" s="19" t="s">
        <v>513</v>
      </c>
      <c r="C3" s="35">
        <v>162716</v>
      </c>
      <c r="D3" s="73">
        <f>C3/$C$7</f>
        <v>0.77343853978515065</v>
      </c>
      <c r="F3"/>
      <c r="G3"/>
      <c r="H3"/>
      <c r="I3"/>
      <c r="J3"/>
      <c r="K3"/>
      <c r="L3"/>
      <c r="M3"/>
      <c r="N3"/>
      <c r="O3"/>
      <c r="P3"/>
      <c r="Q3"/>
      <c r="R3"/>
      <c r="S3"/>
      <c r="T3"/>
      <c r="U3"/>
      <c r="V3"/>
      <c r="W3"/>
      <c r="X3"/>
      <c r="Y3"/>
      <c r="AA3"/>
      <c r="AB3"/>
      <c r="AC3" s="138"/>
      <c r="AD3"/>
      <c r="AE3"/>
    </row>
    <row r="4" spans="1:31" ht="15.75" customHeight="1">
      <c r="A4"/>
      <c r="B4" s="19" t="s">
        <v>514</v>
      </c>
      <c r="C4" s="35">
        <v>161797</v>
      </c>
      <c r="D4" s="73"/>
      <c r="F4"/>
      <c r="G4"/>
      <c r="H4"/>
      <c r="I4"/>
      <c r="J4"/>
      <c r="K4"/>
      <c r="L4"/>
      <c r="M4"/>
      <c r="N4"/>
      <c r="O4"/>
      <c r="P4"/>
      <c r="Q4"/>
      <c r="R4"/>
      <c r="S4"/>
      <c r="T4"/>
      <c r="U4"/>
      <c r="V4"/>
      <c r="W4"/>
      <c r="X4"/>
      <c r="Y4"/>
      <c r="AA4"/>
      <c r="AB4"/>
      <c r="AC4" s="138"/>
      <c r="AD4"/>
      <c r="AE4"/>
    </row>
    <row r="5" spans="1:31" ht="15.75" customHeight="1">
      <c r="A5"/>
      <c r="B5" s="19" t="s">
        <v>515</v>
      </c>
      <c r="C5" s="35">
        <v>41775</v>
      </c>
      <c r="D5" s="73"/>
      <c r="F5"/>
      <c r="G5"/>
      <c r="H5"/>
      <c r="I5"/>
      <c r="J5"/>
      <c r="K5"/>
      <c r="L5"/>
      <c r="M5"/>
      <c r="N5"/>
      <c r="O5"/>
      <c r="P5"/>
      <c r="Q5"/>
      <c r="R5"/>
      <c r="S5"/>
      <c r="T5"/>
      <c r="U5"/>
      <c r="V5"/>
      <c r="W5"/>
      <c r="X5"/>
      <c r="Y5"/>
      <c r="AA5"/>
      <c r="AB5"/>
      <c r="AC5" s="138"/>
      <c r="AD5"/>
      <c r="AE5"/>
    </row>
    <row r="6" spans="1:31" ht="15.75" customHeight="1">
      <c r="A6"/>
      <c r="B6" s="77" t="s">
        <v>161</v>
      </c>
      <c r="C6" s="35">
        <v>47664</v>
      </c>
      <c r="D6" s="73">
        <f>C6/$C$7</f>
        <v>0.22656146021484933</v>
      </c>
      <c r="F6"/>
      <c r="G6"/>
      <c r="H6"/>
      <c r="I6"/>
      <c r="J6"/>
      <c r="K6"/>
      <c r="L6"/>
      <c r="M6"/>
      <c r="N6"/>
      <c r="O6"/>
      <c r="P6"/>
      <c r="Q6"/>
      <c r="R6"/>
      <c r="S6"/>
      <c r="T6"/>
      <c r="U6"/>
      <c r="V6"/>
      <c r="W6"/>
      <c r="X6"/>
      <c r="Y6"/>
      <c r="AA6"/>
      <c r="AB6"/>
      <c r="AC6" s="138"/>
      <c r="AD6"/>
      <c r="AE6"/>
    </row>
    <row r="7" spans="1:31" ht="15.75" customHeight="1">
      <c r="A7"/>
      <c r="B7" s="74" t="s">
        <v>162</v>
      </c>
      <c r="C7" s="177">
        <f>C3+C6</f>
        <v>210380</v>
      </c>
      <c r="D7" s="75">
        <f>SUM(D3:D6)</f>
        <v>1</v>
      </c>
      <c r="F7"/>
      <c r="G7"/>
      <c r="H7"/>
      <c r="I7"/>
      <c r="J7"/>
      <c r="K7"/>
      <c r="L7"/>
      <c r="M7"/>
      <c r="N7"/>
      <c r="O7"/>
      <c r="P7"/>
      <c r="Q7"/>
      <c r="R7"/>
      <c r="S7"/>
      <c r="T7"/>
      <c r="U7"/>
      <c r="V7"/>
      <c r="W7"/>
      <c r="X7"/>
      <c r="Y7"/>
      <c r="AA7"/>
      <c r="AB7"/>
      <c r="AC7" s="138"/>
      <c r="AD7"/>
      <c r="AE7" s="145"/>
    </row>
    <row r="8" spans="1:31" ht="15.75" customHeight="1">
      <c r="A8"/>
      <c r="B8" s="10" t="s">
        <v>595</v>
      </c>
      <c r="C8"/>
      <c r="D8"/>
      <c r="F8"/>
      <c r="G8"/>
      <c r="H8"/>
      <c r="I8"/>
      <c r="J8"/>
      <c r="K8"/>
      <c r="L8"/>
      <c r="M8"/>
      <c r="N8"/>
      <c r="O8"/>
      <c r="P8"/>
      <c r="Q8"/>
      <c r="R8"/>
      <c r="S8"/>
      <c r="T8"/>
      <c r="U8"/>
      <c r="V8"/>
      <c r="W8"/>
      <c r="X8"/>
      <c r="Y8"/>
      <c r="AA8"/>
      <c r="AB8"/>
      <c r="AC8" s="138"/>
      <c r="AD8"/>
      <c r="AE8"/>
    </row>
    <row r="9" spans="1:31" ht="15.75" customHeight="1">
      <c r="A9"/>
      <c r="B9" s="10"/>
      <c r="C9"/>
      <c r="D9"/>
      <c r="F9"/>
      <c r="G9"/>
      <c r="H9"/>
      <c r="I9"/>
      <c r="J9"/>
      <c r="K9"/>
      <c r="L9"/>
      <c r="M9"/>
      <c r="N9"/>
      <c r="O9"/>
      <c r="P9"/>
      <c r="Q9"/>
      <c r="R9"/>
      <c r="S9"/>
      <c r="T9"/>
      <c r="U9"/>
      <c r="V9"/>
      <c r="W9"/>
      <c r="X9"/>
      <c r="Y9"/>
      <c r="AA9"/>
      <c r="AB9"/>
      <c r="AC9" s="138"/>
      <c r="AD9"/>
      <c r="AE9"/>
    </row>
    <row r="10" spans="1:31" ht="15.75" customHeight="1">
      <c r="A10"/>
      <c r="B10" s="420" t="s">
        <v>164</v>
      </c>
      <c r="C10" s="420"/>
      <c r="D10" s="420"/>
      <c r="F10"/>
      <c r="G10"/>
      <c r="H10"/>
      <c r="I10"/>
      <c r="J10"/>
      <c r="K10"/>
      <c r="L10"/>
      <c r="M10"/>
      <c r="N10"/>
      <c r="O10"/>
      <c r="P10"/>
      <c r="Q10"/>
      <c r="R10"/>
      <c r="S10"/>
      <c r="T10"/>
      <c r="U10"/>
      <c r="V10"/>
      <c r="W10"/>
      <c r="X10"/>
      <c r="Y10"/>
      <c r="AA10"/>
      <c r="AB10"/>
      <c r="AC10" s="138"/>
      <c r="AD10"/>
      <c r="AE10"/>
    </row>
    <row r="11" spans="1:31" ht="15.75" customHeight="1">
      <c r="A11"/>
      <c r="B11" s="19" t="s">
        <v>513</v>
      </c>
      <c r="C11" s="35">
        <v>26590</v>
      </c>
      <c r="D11" s="13">
        <f>C11/C15</f>
        <v>0.81319958407242032</v>
      </c>
      <c r="F11"/>
      <c r="G11"/>
      <c r="H11"/>
      <c r="I11"/>
      <c r="J11"/>
      <c r="K11"/>
      <c r="L11"/>
      <c r="M11"/>
      <c r="N11"/>
      <c r="O11"/>
      <c r="P11"/>
      <c r="Q11"/>
      <c r="R11"/>
      <c r="S11"/>
      <c r="T11"/>
      <c r="U11"/>
      <c r="V11"/>
      <c r="W11"/>
      <c r="X11"/>
      <c r="Y11"/>
      <c r="AA11"/>
      <c r="AB11"/>
      <c r="AC11" s="138"/>
      <c r="AD11"/>
      <c r="AE11" s="5"/>
    </row>
    <row r="12" spans="1:31" ht="15.75" customHeight="1">
      <c r="A12"/>
      <c r="B12" s="19" t="s">
        <v>514</v>
      </c>
      <c r="C12" s="35">
        <v>26183</v>
      </c>
      <c r="D12" s="13"/>
      <c r="F12"/>
      <c r="G12"/>
      <c r="H12"/>
      <c r="I12"/>
      <c r="J12"/>
      <c r="K12"/>
      <c r="L12"/>
      <c r="M12"/>
      <c r="N12"/>
      <c r="O12"/>
      <c r="P12"/>
      <c r="Q12"/>
      <c r="R12"/>
      <c r="S12"/>
      <c r="T12"/>
      <c r="U12"/>
      <c r="V12"/>
      <c r="W12"/>
      <c r="X12"/>
      <c r="Y12"/>
      <c r="AA12"/>
      <c r="AB12"/>
      <c r="AC12" s="138"/>
      <c r="AD12"/>
      <c r="AE12" s="5"/>
    </row>
    <row r="13" spans="1:31" ht="15.75" customHeight="1">
      <c r="A13"/>
      <c r="B13" s="19" t="s">
        <v>515</v>
      </c>
      <c r="C13" s="35">
        <v>9617</v>
      </c>
      <c r="D13" s="13"/>
      <c r="F13"/>
      <c r="G13"/>
      <c r="H13"/>
      <c r="I13"/>
      <c r="J13"/>
      <c r="K13"/>
      <c r="L13"/>
      <c r="M13"/>
      <c r="N13"/>
      <c r="O13"/>
      <c r="P13"/>
      <c r="Q13"/>
      <c r="R13"/>
      <c r="S13"/>
      <c r="T13"/>
      <c r="U13"/>
      <c r="V13"/>
      <c r="W13"/>
      <c r="X13"/>
      <c r="Y13"/>
      <c r="AA13"/>
      <c r="AB13"/>
      <c r="AC13" s="138"/>
      <c r="AD13"/>
      <c r="AE13" s="5"/>
    </row>
    <row r="14" spans="1:31" ht="15.75" customHeight="1">
      <c r="A14"/>
      <c r="B14" s="77" t="s">
        <v>161</v>
      </c>
      <c r="C14" s="35">
        <v>6108</v>
      </c>
      <c r="D14" s="13">
        <f>C14/C15</f>
        <v>0.18680041592757968</v>
      </c>
      <c r="F14"/>
      <c r="G14"/>
      <c r="H14"/>
      <c r="I14"/>
      <c r="J14"/>
      <c r="K14"/>
      <c r="L14"/>
      <c r="M14"/>
      <c r="N14"/>
      <c r="O14"/>
      <c r="P14"/>
      <c r="Q14"/>
      <c r="R14"/>
      <c r="S14"/>
      <c r="T14"/>
      <c r="U14"/>
      <c r="V14"/>
      <c r="W14"/>
      <c r="X14"/>
      <c r="Y14"/>
      <c r="AA14"/>
      <c r="AB14" s="5"/>
      <c r="AC14" s="5"/>
      <c r="AD14" s="5"/>
      <c r="AE14" s="5"/>
    </row>
    <row r="15" spans="1:31" ht="15.75" customHeight="1">
      <c r="A15"/>
      <c r="B15" s="74" t="s">
        <v>163</v>
      </c>
      <c r="C15" s="177">
        <f>C11+C14</f>
        <v>32698</v>
      </c>
      <c r="D15" s="75">
        <f>SUM(D11:D14)</f>
        <v>1</v>
      </c>
      <c r="F15"/>
      <c r="G15"/>
      <c r="H15"/>
      <c r="I15"/>
      <c r="J15"/>
      <c r="K15"/>
      <c r="L15"/>
      <c r="M15"/>
      <c r="N15"/>
      <c r="O15"/>
      <c r="P15"/>
      <c r="Q15"/>
      <c r="R15"/>
      <c r="S15"/>
      <c r="T15"/>
      <c r="U15"/>
      <c r="V15"/>
      <c r="W15"/>
      <c r="X15"/>
      <c r="Y15"/>
      <c r="AA15"/>
    </row>
    <row r="16" spans="1:31" ht="15.75" customHeight="1">
      <c r="A16"/>
      <c r="B16" s="10" t="s">
        <v>595</v>
      </c>
      <c r="C16"/>
      <c r="D16"/>
      <c r="F16"/>
      <c r="G16"/>
      <c r="H16"/>
      <c r="I16"/>
      <c r="J16"/>
      <c r="K16"/>
      <c r="L16"/>
      <c r="M16"/>
      <c r="N16"/>
      <c r="O16"/>
      <c r="P16"/>
      <c r="Q16"/>
      <c r="R16"/>
      <c r="S16"/>
      <c r="T16"/>
      <c r="U16"/>
      <c r="V16"/>
      <c r="W16"/>
      <c r="X16"/>
      <c r="Y16"/>
      <c r="Z16"/>
      <c r="AA16"/>
      <c r="AB16"/>
      <c r="AC16"/>
    </row>
    <row r="17" spans="1:29" ht="15.75" customHeight="1">
      <c r="A17"/>
      <c r="B17"/>
      <c r="C17"/>
      <c r="D17"/>
      <c r="F17"/>
      <c r="G17"/>
      <c r="H17"/>
      <c r="I17"/>
      <c r="J17"/>
      <c r="K17"/>
      <c r="L17"/>
      <c r="M17"/>
      <c r="N17"/>
      <c r="O17"/>
      <c r="P17"/>
      <c r="Q17"/>
      <c r="R17"/>
      <c r="S17"/>
      <c r="T17"/>
      <c r="U17"/>
      <c r="V17"/>
      <c r="W17"/>
      <c r="X17"/>
      <c r="Y17"/>
      <c r="Z17"/>
      <c r="AA17"/>
      <c r="AB17"/>
      <c r="AC17"/>
    </row>
    <row r="18" spans="1:29" ht="15.75" customHeight="1">
      <c r="A18"/>
      <c r="B18" s="421" t="s">
        <v>424</v>
      </c>
      <c r="C18" s="423">
        <v>2023</v>
      </c>
      <c r="D18" s="424"/>
      <c r="E18" s="417">
        <v>2022</v>
      </c>
      <c r="F18" s="418"/>
      <c r="G18" s="417">
        <v>2021</v>
      </c>
      <c r="H18" s="418"/>
      <c r="I18" s="417">
        <v>2020</v>
      </c>
      <c r="J18" s="418"/>
      <c r="K18"/>
      <c r="L18"/>
      <c r="M18"/>
      <c r="N18"/>
      <c r="O18"/>
      <c r="P18"/>
      <c r="Q18"/>
      <c r="R18"/>
      <c r="S18"/>
      <c r="T18"/>
      <c r="U18"/>
      <c r="V18"/>
      <c r="W18"/>
      <c r="X18"/>
      <c r="Y18"/>
      <c r="Z18"/>
      <c r="AA18"/>
      <c r="AB18"/>
      <c r="AC18"/>
    </row>
    <row r="19" spans="1:29" ht="15.75" customHeight="1">
      <c r="A19"/>
      <c r="B19" s="422"/>
      <c r="C19" s="208" t="s">
        <v>138</v>
      </c>
      <c r="D19" s="209" t="s">
        <v>342</v>
      </c>
      <c r="E19" s="208" t="s">
        <v>138</v>
      </c>
      <c r="F19" s="209" t="s">
        <v>342</v>
      </c>
      <c r="G19" s="208" t="s">
        <v>138</v>
      </c>
      <c r="H19" s="209" t="s">
        <v>342</v>
      </c>
      <c r="I19" s="208" t="s">
        <v>138</v>
      </c>
      <c r="J19" s="209" t="s">
        <v>342</v>
      </c>
      <c r="K19"/>
      <c r="L19"/>
      <c r="M19"/>
      <c r="N19"/>
      <c r="O19"/>
      <c r="P19"/>
      <c r="Q19"/>
      <c r="R19"/>
      <c r="S19"/>
      <c r="T19"/>
      <c r="U19"/>
      <c r="V19"/>
      <c r="W19"/>
      <c r="X19"/>
      <c r="Y19"/>
      <c r="Z19"/>
      <c r="AA19"/>
      <c r="AB19"/>
      <c r="AC19"/>
    </row>
    <row r="20" spans="1:29">
      <c r="A20"/>
      <c r="B20" s="19" t="s">
        <v>513</v>
      </c>
      <c r="C20" s="35">
        <v>162716</v>
      </c>
      <c r="D20" s="73">
        <f>C20/$C$7</f>
        <v>0.77343853978515065</v>
      </c>
      <c r="E20" s="293" t="s">
        <v>354</v>
      </c>
      <c r="F20" s="211"/>
      <c r="G20" s="293" t="s">
        <v>354</v>
      </c>
      <c r="H20" s="91"/>
      <c r="I20" s="293" t="s">
        <v>354</v>
      </c>
      <c r="J20" s="73"/>
      <c r="K20"/>
      <c r="L20"/>
      <c r="M20"/>
      <c r="N20"/>
      <c r="O20"/>
      <c r="P20"/>
      <c r="Q20"/>
      <c r="R20"/>
      <c r="S20"/>
      <c r="T20"/>
      <c r="U20"/>
      <c r="V20"/>
      <c r="W20"/>
      <c r="X20"/>
      <c r="Y20"/>
      <c r="Z20"/>
      <c r="AA20"/>
      <c r="AC20"/>
    </row>
    <row r="21" spans="1:29">
      <c r="A21"/>
      <c r="B21" s="19" t="s">
        <v>514</v>
      </c>
      <c r="C21" s="35">
        <v>161797</v>
      </c>
      <c r="D21" s="73"/>
      <c r="E21" s="293">
        <v>159094</v>
      </c>
      <c r="F21" s="211">
        <v>0.74826214149319437</v>
      </c>
      <c r="G21" s="293">
        <v>119611</v>
      </c>
      <c r="H21" s="91">
        <v>0.62451573154558648</v>
      </c>
      <c r="I21" s="293">
        <v>118391</v>
      </c>
      <c r="J21" s="73">
        <v>0.61707938725196365</v>
      </c>
      <c r="K21"/>
      <c r="L21"/>
      <c r="M21"/>
      <c r="N21"/>
      <c r="O21"/>
      <c r="P21"/>
      <c r="Q21"/>
      <c r="R21"/>
      <c r="S21"/>
      <c r="T21"/>
      <c r="U21"/>
      <c r="V21"/>
      <c r="W21"/>
      <c r="X21"/>
      <c r="Y21"/>
      <c r="Z21"/>
      <c r="AA21"/>
      <c r="AC21"/>
    </row>
    <row r="22" spans="1:29">
      <c r="A22"/>
      <c r="B22" s="19" t="s">
        <v>515</v>
      </c>
      <c r="C22" s="35">
        <v>41775</v>
      </c>
      <c r="D22" s="73"/>
      <c r="E22" s="293" t="s">
        <v>354</v>
      </c>
      <c r="F22" s="211"/>
      <c r="G22" s="293" t="s">
        <v>354</v>
      </c>
      <c r="H22" s="91"/>
      <c r="I22" s="293" t="s">
        <v>354</v>
      </c>
      <c r="J22" s="73"/>
      <c r="K22"/>
      <c r="L22"/>
      <c r="M22"/>
      <c r="N22"/>
      <c r="O22"/>
      <c r="P22"/>
      <c r="Q22"/>
      <c r="R22"/>
      <c r="S22"/>
      <c r="T22"/>
      <c r="U22"/>
      <c r="V22"/>
      <c r="W22"/>
      <c r="X22"/>
      <c r="Y22"/>
      <c r="Z22"/>
      <c r="AA22"/>
      <c r="AC22"/>
    </row>
    <row r="23" spans="1:29">
      <c r="A23"/>
      <c r="B23" s="77" t="s">
        <v>161</v>
      </c>
      <c r="C23" s="35">
        <v>47664</v>
      </c>
      <c r="D23" s="73">
        <f>C23/$C$7</f>
        <v>0.22656146021484933</v>
      </c>
      <c r="E23" s="210">
        <v>53524</v>
      </c>
      <c r="F23" s="211">
        <f>E23/E24</f>
        <v>0.25173785850680563</v>
      </c>
      <c r="G23" s="116">
        <v>71915</v>
      </c>
      <c r="H23" s="91">
        <f>G23/G24</f>
        <v>0.37548426845441352</v>
      </c>
      <c r="I23" s="116">
        <v>73466</v>
      </c>
      <c r="J23" s="73">
        <f>I23/I24</f>
        <v>0.38292061274803629</v>
      </c>
      <c r="K23"/>
      <c r="L23"/>
      <c r="M23"/>
      <c r="N23"/>
      <c r="O23"/>
      <c r="P23"/>
      <c r="Q23"/>
      <c r="R23"/>
      <c r="S23"/>
      <c r="T23"/>
      <c r="U23"/>
      <c r="V23"/>
      <c r="W23"/>
      <c r="X23"/>
      <c r="Y23"/>
      <c r="AA23"/>
    </row>
    <row r="24" spans="1:29">
      <c r="A24"/>
      <c r="B24" s="78" t="s">
        <v>162</v>
      </c>
      <c r="C24" s="177">
        <f>C20+C23</f>
        <v>210380</v>
      </c>
      <c r="D24" s="75">
        <f t="shared" ref="D24:I24" si="0">SUM(D20:D23)</f>
        <v>1</v>
      </c>
      <c r="E24" s="196">
        <f t="shared" si="0"/>
        <v>212618</v>
      </c>
      <c r="F24" s="92">
        <f t="shared" si="0"/>
        <v>1</v>
      </c>
      <c r="G24" s="177">
        <f t="shared" si="0"/>
        <v>191526</v>
      </c>
      <c r="H24" s="92">
        <f t="shared" si="0"/>
        <v>1</v>
      </c>
      <c r="I24" s="177">
        <f t="shared" si="0"/>
        <v>191857</v>
      </c>
      <c r="J24" s="79">
        <v>1</v>
      </c>
      <c r="K24"/>
      <c r="L24"/>
      <c r="M24"/>
      <c r="N24"/>
      <c r="O24"/>
      <c r="P24"/>
      <c r="Q24"/>
      <c r="R24"/>
      <c r="S24"/>
      <c r="T24"/>
      <c r="U24"/>
      <c r="V24"/>
      <c r="W24"/>
      <c r="X24"/>
      <c r="Y24"/>
      <c r="AA24"/>
    </row>
    <row r="25" spans="1:29">
      <c r="A25"/>
      <c r="B25" s="10" t="s">
        <v>595</v>
      </c>
      <c r="C25"/>
      <c r="D25"/>
      <c r="F25"/>
      <c r="G25"/>
      <c r="H25"/>
      <c r="I25"/>
      <c r="J25"/>
      <c r="K25"/>
      <c r="L25"/>
      <c r="M25"/>
      <c r="N25"/>
      <c r="O25"/>
      <c r="P25"/>
      <c r="Q25"/>
      <c r="R25"/>
      <c r="S25"/>
      <c r="T25"/>
      <c r="U25"/>
      <c r="V25"/>
      <c r="W25"/>
      <c r="X25"/>
      <c r="Y25"/>
      <c r="AA25"/>
    </row>
    <row r="26" spans="1:29">
      <c r="A26"/>
      <c r="B26" s="10"/>
      <c r="C26"/>
      <c r="D26"/>
      <c r="F26"/>
      <c r="G26"/>
      <c r="H26"/>
      <c r="I26"/>
      <c r="J26"/>
      <c r="K26"/>
      <c r="L26"/>
      <c r="M26"/>
      <c r="N26"/>
      <c r="O26"/>
      <c r="P26"/>
      <c r="Q26"/>
      <c r="R26"/>
      <c r="S26"/>
      <c r="T26"/>
      <c r="U26"/>
      <c r="V26"/>
      <c r="W26"/>
      <c r="X26"/>
      <c r="Y26"/>
      <c r="AA26"/>
    </row>
    <row r="27" spans="1:29">
      <c r="A27"/>
      <c r="B27" s="399" t="s">
        <v>561</v>
      </c>
      <c r="C27" s="399"/>
      <c r="D27" s="399"/>
      <c r="E27" s="399"/>
      <c r="F27" s="399"/>
      <c r="G27" s="399"/>
      <c r="H27" s="399"/>
      <c r="I27"/>
      <c r="J27"/>
      <c r="K27"/>
      <c r="L27"/>
      <c r="M27"/>
      <c r="N27"/>
      <c r="O27"/>
      <c r="P27"/>
      <c r="Q27"/>
      <c r="R27"/>
      <c r="S27"/>
      <c r="T27"/>
      <c r="U27"/>
      <c r="V27"/>
      <c r="W27"/>
      <c r="X27"/>
      <c r="AA27"/>
    </row>
    <row r="28" spans="1:29">
      <c r="A28"/>
      <c r="B28" s="399" t="s">
        <v>558</v>
      </c>
      <c r="C28" s="399"/>
      <c r="D28" s="399"/>
      <c r="E28" s="399"/>
      <c r="F28" s="399"/>
      <c r="G28" s="399"/>
      <c r="H28" s="399"/>
      <c r="I28" s="399"/>
      <c r="J28"/>
      <c r="K28"/>
      <c r="L28"/>
      <c r="M28"/>
      <c r="N28"/>
      <c r="O28"/>
      <c r="P28"/>
      <c r="Q28"/>
      <c r="R28"/>
      <c r="S28"/>
      <c r="T28"/>
      <c r="U28"/>
      <c r="V28"/>
      <c r="W28"/>
      <c r="X28"/>
      <c r="AA28"/>
    </row>
    <row r="29" spans="1:29">
      <c r="A29"/>
      <c r="B29" s="399" t="s">
        <v>560</v>
      </c>
      <c r="C29" s="399"/>
      <c r="D29" s="399"/>
      <c r="E29" s="399"/>
      <c r="F29" s="399"/>
      <c r="G29" s="399"/>
      <c r="H29" s="399"/>
      <c r="I29" s="399"/>
      <c r="J29" s="399"/>
      <c r="K29"/>
      <c r="L29"/>
      <c r="M29"/>
      <c r="N29"/>
      <c r="O29"/>
      <c r="P29"/>
      <c r="Q29"/>
      <c r="R29"/>
      <c r="S29"/>
      <c r="T29"/>
      <c r="U29"/>
      <c r="V29"/>
      <c r="W29"/>
      <c r="X29"/>
      <c r="AA29"/>
    </row>
    <row r="30" spans="1:29">
      <c r="A30"/>
      <c r="B30" s="399" t="s">
        <v>559</v>
      </c>
      <c r="C30" s="399"/>
      <c r="D30" s="399"/>
      <c r="E30" s="399"/>
      <c r="F30" s="399"/>
      <c r="G30" s="399"/>
      <c r="H30" s="399"/>
      <c r="I30" s="399"/>
      <c r="J30" s="10"/>
      <c r="K30"/>
      <c r="L30"/>
      <c r="M30"/>
      <c r="N30"/>
      <c r="O30"/>
      <c r="P30"/>
      <c r="Q30"/>
      <c r="R30"/>
      <c r="S30"/>
      <c r="T30"/>
      <c r="U30"/>
      <c r="V30"/>
      <c r="W30"/>
      <c r="X30"/>
      <c r="AA30"/>
    </row>
    <row r="31" spans="1:29">
      <c r="A31"/>
      <c r="B31"/>
      <c r="C31"/>
      <c r="D31"/>
      <c r="E31" s="2"/>
      <c r="F31" s="3"/>
      <c r="G31" s="3"/>
      <c r="H31" s="3"/>
      <c r="I31"/>
      <c r="J31"/>
      <c r="K31"/>
      <c r="L31"/>
      <c r="M31"/>
      <c r="N31"/>
      <c r="O31"/>
      <c r="P31"/>
      <c r="Q31"/>
      <c r="R31"/>
      <c r="S31"/>
      <c r="T31"/>
      <c r="U31"/>
      <c r="V31"/>
      <c r="W31"/>
      <c r="X31"/>
      <c r="AA31"/>
    </row>
    <row r="32" spans="1:29">
      <c r="A32"/>
      <c r="B32"/>
      <c r="C32"/>
      <c r="D32"/>
      <c r="F32" s="1"/>
      <c r="G32" s="1"/>
      <c r="H32" s="1"/>
      <c r="I32"/>
      <c r="J32"/>
      <c r="K32"/>
      <c r="L32"/>
      <c r="M32"/>
      <c r="N32"/>
      <c r="O32"/>
      <c r="P32"/>
      <c r="Q32"/>
      <c r="R32"/>
      <c r="S32"/>
      <c r="T32"/>
      <c r="U32"/>
      <c r="V32"/>
      <c r="W32"/>
      <c r="X32"/>
      <c r="AA32"/>
    </row>
    <row r="33" spans="1:27">
      <c r="A33"/>
      <c r="B33"/>
      <c r="C33"/>
      <c r="D33"/>
      <c r="E33" s="2"/>
      <c r="F33" s="1"/>
      <c r="G33" s="1"/>
      <c r="H33" s="1"/>
      <c r="I33"/>
      <c r="J33"/>
      <c r="K33"/>
      <c r="L33"/>
      <c r="M33"/>
      <c r="N33"/>
      <c r="O33"/>
      <c r="P33"/>
      <c r="Q33"/>
      <c r="R33"/>
      <c r="S33"/>
      <c r="T33"/>
      <c r="U33"/>
      <c r="V33"/>
      <c r="W33"/>
      <c r="X33"/>
      <c r="AA33"/>
    </row>
    <row r="34" spans="1:27">
      <c r="A34"/>
      <c r="B34"/>
      <c r="C34"/>
      <c r="D34"/>
      <c r="F34" s="1"/>
      <c r="G34" s="1"/>
      <c r="H34" s="1"/>
      <c r="I34"/>
      <c r="J34"/>
      <c r="K34"/>
      <c r="L34"/>
      <c r="M34"/>
      <c r="N34"/>
      <c r="O34"/>
      <c r="P34"/>
      <c r="Q34"/>
      <c r="R34"/>
      <c r="S34"/>
      <c r="T34"/>
      <c r="U34"/>
      <c r="V34"/>
      <c r="W34"/>
      <c r="X34"/>
      <c r="AA34"/>
    </row>
    <row r="35" spans="1:27">
      <c r="A35"/>
      <c r="B35"/>
      <c r="C35"/>
      <c r="D35"/>
      <c r="F35"/>
      <c r="G35"/>
      <c r="H35"/>
      <c r="I35"/>
      <c r="J35"/>
      <c r="K35"/>
      <c r="L35"/>
      <c r="M35"/>
      <c r="N35"/>
      <c r="O35"/>
      <c r="P35"/>
      <c r="Q35"/>
      <c r="R35"/>
      <c r="S35"/>
      <c r="T35"/>
      <c r="U35"/>
      <c r="V35"/>
      <c r="W35"/>
      <c r="X35"/>
      <c r="AA35"/>
    </row>
    <row r="36" spans="1:27">
      <c r="A36"/>
      <c r="B36"/>
      <c r="C36"/>
      <c r="D36"/>
      <c r="F36"/>
      <c r="G36"/>
      <c r="H36"/>
      <c r="I36"/>
      <c r="J36"/>
      <c r="K36"/>
      <c r="L36"/>
      <c r="M36"/>
      <c r="N36"/>
      <c r="O36"/>
      <c r="P36"/>
      <c r="Q36"/>
      <c r="R36"/>
      <c r="S36"/>
      <c r="T36"/>
      <c r="U36"/>
      <c r="V36"/>
      <c r="W36"/>
      <c r="X36"/>
    </row>
    <row r="37" spans="1:27">
      <c r="A37"/>
      <c r="B37"/>
      <c r="C37"/>
      <c r="D37"/>
      <c r="F37"/>
      <c r="G37"/>
      <c r="H37"/>
      <c r="I37"/>
      <c r="J37"/>
      <c r="K37"/>
      <c r="L37"/>
      <c r="M37"/>
      <c r="N37"/>
      <c r="O37"/>
      <c r="P37"/>
      <c r="Q37"/>
      <c r="R37"/>
      <c r="S37"/>
      <c r="T37"/>
      <c r="U37"/>
      <c r="V37"/>
      <c r="W37"/>
      <c r="X37"/>
    </row>
    <row r="38" spans="1:27">
      <c r="A38"/>
      <c r="B38"/>
      <c r="C38"/>
      <c r="D38"/>
      <c r="F38"/>
      <c r="G38"/>
      <c r="H38"/>
      <c r="I38"/>
      <c r="J38"/>
      <c r="K38"/>
      <c r="L38"/>
      <c r="M38"/>
      <c r="N38"/>
      <c r="O38"/>
      <c r="P38"/>
      <c r="Q38"/>
      <c r="R38"/>
      <c r="S38"/>
      <c r="T38"/>
      <c r="U38"/>
      <c r="V38"/>
      <c r="W38"/>
      <c r="X38"/>
    </row>
    <row r="39" spans="1:27">
      <c r="A39"/>
      <c r="B39"/>
      <c r="C39"/>
      <c r="D39"/>
      <c r="F39"/>
      <c r="G39"/>
      <c r="H39"/>
      <c r="I39"/>
      <c r="J39"/>
      <c r="K39"/>
      <c r="L39"/>
      <c r="M39"/>
      <c r="N39"/>
      <c r="O39"/>
      <c r="P39"/>
      <c r="Q39"/>
      <c r="R39"/>
      <c r="S39"/>
      <c r="T39"/>
      <c r="U39"/>
      <c r="V39"/>
      <c r="W39"/>
      <c r="X39"/>
    </row>
    <row r="40" spans="1:27">
      <c r="A40"/>
      <c r="B40"/>
      <c r="C40"/>
      <c r="D40"/>
      <c r="F40"/>
      <c r="G40"/>
      <c r="H40"/>
      <c r="I40"/>
      <c r="J40"/>
      <c r="K40"/>
      <c r="L40"/>
      <c r="M40"/>
      <c r="N40"/>
      <c r="O40"/>
      <c r="P40"/>
      <c r="Q40"/>
      <c r="R40"/>
      <c r="S40"/>
      <c r="T40"/>
      <c r="U40"/>
      <c r="V40"/>
      <c r="W40"/>
      <c r="X40"/>
    </row>
    <row r="41" spans="1:27">
      <c r="A41"/>
      <c r="B41"/>
      <c r="C41"/>
      <c r="D41"/>
      <c r="F41"/>
      <c r="G41"/>
      <c r="H41"/>
      <c r="I41"/>
      <c r="J41"/>
      <c r="K41"/>
      <c r="L41"/>
      <c r="M41"/>
      <c r="N41"/>
      <c r="O41"/>
      <c r="P41"/>
      <c r="Q41"/>
      <c r="R41"/>
      <c r="S41"/>
      <c r="T41"/>
      <c r="U41"/>
      <c r="V41"/>
      <c r="W41"/>
      <c r="X41"/>
    </row>
    <row r="42" spans="1:27">
      <c r="A42"/>
      <c r="B42"/>
      <c r="C42"/>
      <c r="D42"/>
      <c r="F42"/>
      <c r="G42"/>
      <c r="H42"/>
      <c r="I42"/>
      <c r="J42"/>
      <c r="K42"/>
      <c r="L42"/>
      <c r="M42"/>
      <c r="N42"/>
      <c r="O42"/>
      <c r="P42"/>
      <c r="Q42"/>
      <c r="R42"/>
      <c r="S42"/>
      <c r="T42"/>
      <c r="U42"/>
      <c r="V42"/>
      <c r="W42"/>
      <c r="X42"/>
    </row>
    <row r="43" spans="1:27">
      <c r="A43"/>
      <c r="B43"/>
      <c r="C43"/>
      <c r="D43"/>
      <c r="F43"/>
      <c r="G43"/>
      <c r="H43"/>
      <c r="I43"/>
      <c r="J43"/>
      <c r="K43"/>
      <c r="L43"/>
      <c r="M43"/>
      <c r="N43"/>
      <c r="O43"/>
      <c r="P43"/>
      <c r="Q43"/>
      <c r="R43"/>
      <c r="S43"/>
      <c r="T43"/>
      <c r="U43"/>
      <c r="V43"/>
      <c r="W43"/>
      <c r="X43"/>
    </row>
    <row r="44" spans="1:27">
      <c r="A44"/>
      <c r="B44"/>
      <c r="C44"/>
      <c r="D44"/>
      <c r="F44"/>
      <c r="G44"/>
      <c r="H44"/>
      <c r="I44"/>
      <c r="J44"/>
      <c r="K44"/>
      <c r="L44"/>
      <c r="M44"/>
      <c r="N44"/>
      <c r="O44"/>
      <c r="P44"/>
      <c r="Q44"/>
      <c r="R44"/>
      <c r="S44"/>
      <c r="T44"/>
      <c r="U44"/>
      <c r="V44"/>
      <c r="W44"/>
      <c r="X44"/>
    </row>
    <row r="45" spans="1:27">
      <c r="A45"/>
      <c r="B45"/>
      <c r="C45"/>
      <c r="D45"/>
      <c r="F45"/>
      <c r="G45"/>
      <c r="H45"/>
      <c r="I45"/>
      <c r="J45"/>
      <c r="K45"/>
      <c r="L45"/>
      <c r="M45"/>
      <c r="N45"/>
      <c r="O45"/>
      <c r="P45"/>
      <c r="Q45"/>
      <c r="R45"/>
      <c r="S45"/>
      <c r="T45"/>
      <c r="U45"/>
      <c r="V45"/>
      <c r="W45"/>
      <c r="X45"/>
    </row>
    <row r="46" spans="1:27">
      <c r="A46"/>
      <c r="B46"/>
      <c r="C46"/>
      <c r="D46"/>
      <c r="F46"/>
      <c r="G46"/>
      <c r="H46"/>
      <c r="I46"/>
      <c r="J46"/>
      <c r="K46"/>
      <c r="L46"/>
      <c r="M46"/>
      <c r="N46"/>
      <c r="O46"/>
      <c r="P46"/>
      <c r="Q46"/>
      <c r="R46"/>
      <c r="S46"/>
      <c r="T46"/>
      <c r="U46"/>
      <c r="V46"/>
      <c r="W46"/>
      <c r="X46"/>
    </row>
    <row r="47" spans="1:27">
      <c r="A47"/>
      <c r="B47"/>
      <c r="C47"/>
      <c r="D47"/>
      <c r="F47"/>
      <c r="G47"/>
      <c r="H47"/>
      <c r="I47"/>
      <c r="J47"/>
      <c r="K47"/>
      <c r="L47"/>
      <c r="M47"/>
      <c r="N47"/>
      <c r="O47"/>
      <c r="P47"/>
      <c r="Q47"/>
      <c r="R47"/>
      <c r="S47"/>
      <c r="T47"/>
      <c r="U47"/>
      <c r="V47"/>
      <c r="W47"/>
      <c r="X47"/>
    </row>
    <row r="48" spans="1:27">
      <c r="A48"/>
      <c r="B48"/>
      <c r="C48"/>
      <c r="D48"/>
      <c r="F48"/>
      <c r="G48"/>
      <c r="H48"/>
      <c r="I48"/>
      <c r="J48"/>
      <c r="K48"/>
      <c r="L48"/>
      <c r="M48"/>
      <c r="N48"/>
      <c r="O48"/>
      <c r="P48"/>
      <c r="Q48"/>
      <c r="R48"/>
      <c r="S48"/>
      <c r="T48"/>
      <c r="U48"/>
      <c r="V48"/>
      <c r="W48"/>
      <c r="X48"/>
    </row>
    <row r="49" spans="2:12">
      <c r="B49"/>
      <c r="C49"/>
      <c r="D49"/>
      <c r="F49"/>
      <c r="G49"/>
      <c r="H49"/>
      <c r="I49"/>
      <c r="J49"/>
      <c r="K49"/>
      <c r="L49"/>
    </row>
    <row r="50" spans="2:12">
      <c r="B50"/>
      <c r="C50"/>
      <c r="D50"/>
      <c r="F50"/>
      <c r="G50"/>
      <c r="H50"/>
      <c r="I50"/>
      <c r="J50"/>
    </row>
    <row r="51" spans="2:12">
      <c r="B51"/>
      <c r="C51"/>
      <c r="D51"/>
      <c r="F51"/>
      <c r="G51"/>
      <c r="H51"/>
      <c r="I51"/>
      <c r="J51"/>
    </row>
    <row r="52" spans="2:12">
      <c r="F52"/>
      <c r="G52"/>
    </row>
  </sheetData>
  <mergeCells count="11">
    <mergeCell ref="B2:D2"/>
    <mergeCell ref="B10:D10"/>
    <mergeCell ref="B18:B19"/>
    <mergeCell ref="E18:F18"/>
    <mergeCell ref="G18:H18"/>
    <mergeCell ref="C18:D18"/>
    <mergeCell ref="B30:I30"/>
    <mergeCell ref="B29:J29"/>
    <mergeCell ref="B28:I28"/>
    <mergeCell ref="B27:H27"/>
    <mergeCell ref="I18:J18"/>
  </mergeCells>
  <hyperlinks>
    <hyperlink ref="B1" location="'Table of Contents'!A1" display="Table of Contents" xr:uid="{3297C279-FA20-4429-9FF6-6511C1B6D978}"/>
  </hyperlink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8A679-7526-4701-96F2-9808B813355B}">
  <dimension ref="B1:AD52"/>
  <sheetViews>
    <sheetView workbookViewId="0"/>
  </sheetViews>
  <sheetFormatPr defaultColWidth="9.1328125" defaultRowHeight="14.25"/>
  <cols>
    <col min="2" max="2" width="15" customWidth="1"/>
    <col min="3" max="3" width="11.1328125" customWidth="1"/>
    <col min="4" max="4" width="11" customWidth="1"/>
    <col min="5" max="5" width="10" customWidth="1"/>
    <col min="6" max="6" width="14.3984375" customWidth="1"/>
    <col min="7" max="7" width="9.86328125" bestFit="1" customWidth="1"/>
    <col min="9" max="9" width="14.86328125" customWidth="1"/>
    <col min="10" max="10" width="9.86328125" bestFit="1" customWidth="1"/>
    <col min="11" max="11" width="16.73046875" customWidth="1"/>
    <col min="12" max="12" width="18.265625" customWidth="1"/>
    <col min="13" max="14" width="9.1328125" customWidth="1"/>
    <col min="15" max="15" width="17.3984375" customWidth="1"/>
    <col min="16" max="17" width="9.1328125" customWidth="1"/>
    <col min="18" max="18" width="14.46484375" bestFit="1" customWidth="1"/>
    <col min="19" max="20" width="9.1328125" customWidth="1"/>
    <col min="21" max="21" width="14.46484375" bestFit="1" customWidth="1"/>
    <col min="22" max="23" width="9.1328125" customWidth="1"/>
    <col min="24" max="24" width="14.46484375" bestFit="1" customWidth="1"/>
    <col min="25" max="25" width="9.1328125" customWidth="1"/>
    <col min="26" max="26" width="43" customWidth="1"/>
  </cols>
  <sheetData>
    <row r="1" spans="2:30">
      <c r="B1" s="66" t="s">
        <v>114</v>
      </c>
    </row>
    <row r="2" spans="2:30" ht="16.899999999999999" customHeight="1">
      <c r="B2" s="379" t="s">
        <v>392</v>
      </c>
      <c r="C2" s="379"/>
      <c r="D2" s="379"/>
      <c r="E2" s="379"/>
      <c r="F2" s="379"/>
      <c r="G2" s="379"/>
      <c r="H2" s="379"/>
      <c r="I2" s="379"/>
      <c r="J2" s="379"/>
      <c r="K2" s="379"/>
      <c r="L2" s="379"/>
      <c r="M2" s="379"/>
      <c r="N2" s="379"/>
      <c r="O2" s="379"/>
      <c r="P2" s="379"/>
      <c r="Q2" s="379"/>
      <c r="R2" s="379"/>
      <c r="S2" s="379"/>
      <c r="T2" s="379"/>
      <c r="U2" s="379"/>
      <c r="V2" s="379"/>
      <c r="W2" s="379"/>
      <c r="X2" s="379"/>
      <c r="AB2" s="138"/>
    </row>
    <row r="3" spans="2:30">
      <c r="B3" s="80"/>
      <c r="C3" s="135" t="s">
        <v>121</v>
      </c>
      <c r="D3" s="413" t="s">
        <v>159</v>
      </c>
      <c r="E3" s="413"/>
      <c r="F3" s="413"/>
      <c r="G3" s="425" t="s">
        <v>513</v>
      </c>
      <c r="H3" s="426"/>
      <c r="I3" s="427"/>
      <c r="J3" s="428" t="s">
        <v>514</v>
      </c>
      <c r="K3" s="429"/>
      <c r="L3" s="430"/>
      <c r="M3" s="425" t="s">
        <v>515</v>
      </c>
      <c r="N3" s="426"/>
      <c r="O3" s="427"/>
      <c r="P3" s="428" t="s">
        <v>518</v>
      </c>
      <c r="Q3" s="429"/>
      <c r="R3" s="430"/>
      <c r="S3" s="425" t="s">
        <v>519</v>
      </c>
      <c r="T3" s="426"/>
      <c r="U3" s="427"/>
      <c r="V3" s="428" t="s">
        <v>520</v>
      </c>
      <c r="W3" s="429"/>
      <c r="X3" s="430"/>
    </row>
    <row r="4" spans="2:30" ht="29.25" customHeight="1" thickBot="1">
      <c r="B4" s="297" t="s">
        <v>0</v>
      </c>
      <c r="C4" s="298" t="s">
        <v>138</v>
      </c>
      <c r="D4" s="263" t="s">
        <v>138</v>
      </c>
      <c r="E4" s="263" t="s">
        <v>166</v>
      </c>
      <c r="F4" s="331" t="s">
        <v>576</v>
      </c>
      <c r="G4" s="265" t="s">
        <v>165</v>
      </c>
      <c r="H4" s="265" t="s">
        <v>166</v>
      </c>
      <c r="I4" s="266" t="s">
        <v>576</v>
      </c>
      <c r="J4" s="263" t="s">
        <v>165</v>
      </c>
      <c r="K4" s="263" t="s">
        <v>166</v>
      </c>
      <c r="L4" s="355" t="s">
        <v>576</v>
      </c>
      <c r="M4" s="265" t="s">
        <v>165</v>
      </c>
      <c r="N4" s="265" t="s">
        <v>166</v>
      </c>
      <c r="O4" s="266" t="s">
        <v>576</v>
      </c>
      <c r="P4" s="263" t="s">
        <v>165</v>
      </c>
      <c r="Q4" s="263" t="s">
        <v>166</v>
      </c>
      <c r="R4" s="355" t="s">
        <v>576</v>
      </c>
      <c r="S4" s="265" t="s">
        <v>165</v>
      </c>
      <c r="T4" s="265" t="s">
        <v>166</v>
      </c>
      <c r="U4" s="266" t="s">
        <v>576</v>
      </c>
      <c r="V4" s="263" t="s">
        <v>165</v>
      </c>
      <c r="W4" s="263" t="s">
        <v>166</v>
      </c>
      <c r="X4" s="355" t="s">
        <v>576</v>
      </c>
    </row>
    <row r="5" spans="2:30" ht="14.65" thickBot="1">
      <c r="B5" s="171" t="s">
        <v>167</v>
      </c>
      <c r="C5" s="294">
        <f>SUM(C6:C44)</f>
        <v>210380</v>
      </c>
      <c r="D5" s="295">
        <f>SUM(D6:D44)</f>
        <v>47664</v>
      </c>
      <c r="E5" s="296">
        <f>D5/C5</f>
        <v>0.22656146021484933</v>
      </c>
      <c r="F5" s="328">
        <f>AVERAGE(F6:F44)</f>
        <v>566.64102564102564</v>
      </c>
      <c r="G5" s="212">
        <f>SUM(G6:G44)</f>
        <v>162716</v>
      </c>
      <c r="H5" s="267">
        <f t="shared" ref="H5:H44" si="0">G5/C5</f>
        <v>0.77343853978515065</v>
      </c>
      <c r="I5" s="336">
        <f>AVERAGE(I6:I44)</f>
        <v>175.97435897435898</v>
      </c>
      <c r="J5" s="356">
        <f>SUM(J6:J44)</f>
        <v>161797</v>
      </c>
      <c r="K5" s="357">
        <f>J5/$C$5</f>
        <v>0.76907025382640937</v>
      </c>
      <c r="L5" s="358">
        <f>AVERAGE(L6:L44)</f>
        <v>175.30769230769232</v>
      </c>
      <c r="M5" s="212">
        <f>SUM(M6:M44)</f>
        <v>41758</v>
      </c>
      <c r="N5" s="267">
        <f>M5/$C$5</f>
        <v>0.19848844947238331</v>
      </c>
      <c r="O5" s="336">
        <f>AVERAGE(O6:O44)</f>
        <v>72.333333333333329</v>
      </c>
      <c r="P5" s="356">
        <f>SUM(P6:P44)</f>
        <v>40839</v>
      </c>
      <c r="Q5" s="357">
        <f>P5/$C$5</f>
        <v>0.19412016351364197</v>
      </c>
      <c r="R5" s="358">
        <f>AVERAGE(R6:R44)</f>
        <v>68.435897435897431</v>
      </c>
      <c r="S5" s="212">
        <v>919</v>
      </c>
      <c r="T5" s="329" t="s">
        <v>329</v>
      </c>
      <c r="U5" s="336">
        <f>AVERAGE(U6:U44)</f>
        <v>348.6</v>
      </c>
      <c r="V5" s="356">
        <f>SUM(V6:V44)</f>
        <v>120958</v>
      </c>
      <c r="W5" s="357">
        <f>V5/$C$5</f>
        <v>0.57495009031276734</v>
      </c>
      <c r="X5" s="358">
        <f>AVERAGE(X6:X44)</f>
        <v>213.35897435897436</v>
      </c>
    </row>
    <row r="6" spans="2:30">
      <c r="B6" s="81" t="s">
        <v>1</v>
      </c>
      <c r="C6" s="12">
        <v>294</v>
      </c>
      <c r="D6" s="343">
        <v>42</v>
      </c>
      <c r="E6" s="264">
        <f>(D6/C6)</f>
        <v>0.14285714285714285</v>
      </c>
      <c r="F6" s="327">
        <v>581</v>
      </c>
      <c r="G6" s="351">
        <v>252</v>
      </c>
      <c r="H6" s="268">
        <f t="shared" si="0"/>
        <v>0.8571428571428571</v>
      </c>
      <c r="I6" s="352">
        <v>134</v>
      </c>
      <c r="J6" s="359">
        <v>252</v>
      </c>
      <c r="K6" s="360">
        <f>J6/C6</f>
        <v>0.8571428571428571</v>
      </c>
      <c r="L6" s="361">
        <v>134</v>
      </c>
      <c r="M6" s="353">
        <v>77</v>
      </c>
      <c r="N6" s="268">
        <f>M6/C6</f>
        <v>0.26190476190476192</v>
      </c>
      <c r="O6" s="352">
        <v>50</v>
      </c>
      <c r="P6" s="359">
        <v>77</v>
      </c>
      <c r="Q6" s="360">
        <f>P6/C6</f>
        <v>0.26190476190476192</v>
      </c>
      <c r="R6" s="361">
        <v>50</v>
      </c>
      <c r="S6" s="364"/>
      <c r="T6" s="335"/>
      <c r="U6" s="352"/>
      <c r="V6" s="359">
        <v>175</v>
      </c>
      <c r="W6" s="360">
        <f>V6/C6</f>
        <v>0.59523809523809523</v>
      </c>
      <c r="X6" s="361">
        <v>171</v>
      </c>
    </row>
    <row r="7" spans="2:30">
      <c r="B7" s="69" t="s">
        <v>2</v>
      </c>
      <c r="C7" s="12">
        <v>405</v>
      </c>
      <c r="D7" s="60">
        <v>47</v>
      </c>
      <c r="E7" s="129">
        <f>(D7/C7)</f>
        <v>0.11604938271604938</v>
      </c>
      <c r="F7" s="232">
        <v>605</v>
      </c>
      <c r="G7" s="353">
        <v>358</v>
      </c>
      <c r="H7" s="269">
        <f t="shared" si="0"/>
        <v>0.88395061728395063</v>
      </c>
      <c r="I7" s="354">
        <v>179</v>
      </c>
      <c r="J7" s="362">
        <v>357</v>
      </c>
      <c r="K7" s="360">
        <f>J7/C7</f>
        <v>0.88148148148148153</v>
      </c>
      <c r="L7" s="363">
        <v>179</v>
      </c>
      <c r="M7" s="353">
        <v>94</v>
      </c>
      <c r="N7" s="268">
        <f t="shared" ref="N7:N44" si="1">M7/C7</f>
        <v>0.23209876543209876</v>
      </c>
      <c r="O7" s="354">
        <v>65</v>
      </c>
      <c r="P7" s="362">
        <v>93</v>
      </c>
      <c r="Q7" s="360">
        <f t="shared" ref="Q7:Q44" si="2">P7/C7</f>
        <v>0.22962962962962963</v>
      </c>
      <c r="R7" s="363">
        <v>64</v>
      </c>
      <c r="S7" s="365" t="s">
        <v>414</v>
      </c>
      <c r="T7" s="334" t="s">
        <v>329</v>
      </c>
      <c r="U7" s="354">
        <v>163</v>
      </c>
      <c r="V7" s="362">
        <v>264</v>
      </c>
      <c r="W7" s="360">
        <f t="shared" ref="W7:W44" si="3">V7/C7</f>
        <v>0.6518518518518519</v>
      </c>
      <c r="X7" s="363">
        <v>221</v>
      </c>
    </row>
    <row r="8" spans="2:30">
      <c r="B8" s="69" t="s">
        <v>3</v>
      </c>
      <c r="C8" s="35">
        <v>3941</v>
      </c>
      <c r="D8" s="60">
        <v>744</v>
      </c>
      <c r="E8" s="129">
        <f t="shared" ref="E8:E44" si="4">(D8/C8)</f>
        <v>0.18878457244354224</v>
      </c>
      <c r="F8" s="232">
        <v>456</v>
      </c>
      <c r="G8" s="353">
        <v>3197</v>
      </c>
      <c r="H8" s="269">
        <f t="shared" si="0"/>
        <v>0.8112154275564577</v>
      </c>
      <c r="I8" s="354">
        <v>171</v>
      </c>
      <c r="J8" s="362">
        <v>3178</v>
      </c>
      <c r="K8" s="360">
        <f t="shared" ref="K8:K44" si="5">J8/C8</f>
        <v>0.80639431616341029</v>
      </c>
      <c r="L8" s="363">
        <v>170</v>
      </c>
      <c r="M8" s="353">
        <v>911</v>
      </c>
      <c r="N8" s="268">
        <f t="shared" si="1"/>
        <v>0.23115960416138037</v>
      </c>
      <c r="O8" s="354">
        <v>67</v>
      </c>
      <c r="P8" s="362">
        <v>892</v>
      </c>
      <c r="Q8" s="360">
        <f t="shared" si="2"/>
        <v>0.2263384927683329</v>
      </c>
      <c r="R8" s="363">
        <v>62</v>
      </c>
      <c r="S8" s="88">
        <v>19</v>
      </c>
      <c r="T8" s="334" t="s">
        <v>329</v>
      </c>
      <c r="U8" s="354">
        <v>267</v>
      </c>
      <c r="V8" s="362">
        <v>2286</v>
      </c>
      <c r="W8" s="360">
        <f t="shared" si="3"/>
        <v>0.58005582339507744</v>
      </c>
      <c r="X8" s="363">
        <v>214</v>
      </c>
    </row>
    <row r="9" spans="2:30">
      <c r="B9" s="69" t="s">
        <v>4</v>
      </c>
      <c r="C9" s="35">
        <v>2596</v>
      </c>
      <c r="D9" s="60">
        <v>436</v>
      </c>
      <c r="E9" s="129">
        <f t="shared" si="4"/>
        <v>0.1679506933744222</v>
      </c>
      <c r="F9" s="232">
        <v>550</v>
      </c>
      <c r="G9" s="353">
        <v>2160</v>
      </c>
      <c r="H9" s="269">
        <f t="shared" si="0"/>
        <v>0.83204930662557786</v>
      </c>
      <c r="I9" s="354">
        <v>164</v>
      </c>
      <c r="J9" s="362">
        <v>2152</v>
      </c>
      <c r="K9" s="360">
        <f t="shared" si="5"/>
        <v>0.82896764252696453</v>
      </c>
      <c r="L9" s="363">
        <v>162</v>
      </c>
      <c r="M9" s="353">
        <v>533</v>
      </c>
      <c r="N9" s="268">
        <f t="shared" si="1"/>
        <v>0.20531587057010786</v>
      </c>
      <c r="O9" s="354">
        <v>58</v>
      </c>
      <c r="P9" s="362">
        <v>525</v>
      </c>
      <c r="Q9" s="360">
        <f t="shared" si="2"/>
        <v>0.20223420647149462</v>
      </c>
      <c r="R9" s="363">
        <v>51</v>
      </c>
      <c r="S9" s="364" t="s">
        <v>414</v>
      </c>
      <c r="T9" s="334" t="s">
        <v>329</v>
      </c>
      <c r="U9" s="354">
        <v>497</v>
      </c>
      <c r="V9" s="362">
        <v>1627</v>
      </c>
      <c r="W9" s="360">
        <f t="shared" si="3"/>
        <v>0.62673343605546994</v>
      </c>
      <c r="X9" s="363">
        <v>199</v>
      </c>
    </row>
    <row r="10" spans="2:30">
      <c r="B10" s="69" t="s">
        <v>5</v>
      </c>
      <c r="C10" s="35">
        <v>2687</v>
      </c>
      <c r="D10" s="60">
        <v>463</v>
      </c>
      <c r="E10" s="129">
        <f t="shared" si="4"/>
        <v>0.17231112765165613</v>
      </c>
      <c r="F10" s="232">
        <v>670</v>
      </c>
      <c r="G10" s="353">
        <v>2224</v>
      </c>
      <c r="H10" s="269">
        <f t="shared" si="0"/>
        <v>0.82768887234834387</v>
      </c>
      <c r="I10" s="354">
        <v>183</v>
      </c>
      <c r="J10" s="362">
        <v>2219</v>
      </c>
      <c r="K10" s="360">
        <f t="shared" si="5"/>
        <v>0.82582806103461104</v>
      </c>
      <c r="L10" s="363">
        <v>183</v>
      </c>
      <c r="M10" s="353">
        <v>516</v>
      </c>
      <c r="N10" s="268">
        <f t="shared" si="1"/>
        <v>0.19203572757722367</v>
      </c>
      <c r="O10" s="354">
        <v>56</v>
      </c>
      <c r="P10" s="362">
        <v>511</v>
      </c>
      <c r="Q10" s="360">
        <f t="shared" si="2"/>
        <v>0.1901749162634909</v>
      </c>
      <c r="R10" s="363">
        <v>51</v>
      </c>
      <c r="S10" s="364" t="s">
        <v>414</v>
      </c>
      <c r="T10" s="334" t="s">
        <v>329</v>
      </c>
      <c r="U10" s="354">
        <v>542</v>
      </c>
      <c r="V10" s="362">
        <v>1708</v>
      </c>
      <c r="W10" s="360">
        <f t="shared" si="3"/>
        <v>0.63565314477112023</v>
      </c>
      <c r="X10" s="363">
        <v>223</v>
      </c>
    </row>
    <row r="11" spans="2:30" ht="15.4">
      <c r="B11" s="69" t="s">
        <v>6</v>
      </c>
      <c r="C11" s="35">
        <v>15374</v>
      </c>
      <c r="D11" s="60">
        <v>1933</v>
      </c>
      <c r="E11" s="129">
        <f t="shared" si="4"/>
        <v>0.1257317549108885</v>
      </c>
      <c r="F11" s="232">
        <v>519</v>
      </c>
      <c r="G11" s="353">
        <v>13441</v>
      </c>
      <c r="H11" s="269">
        <f t="shared" si="0"/>
        <v>0.8742682450891115</v>
      </c>
      <c r="I11" s="354">
        <v>140</v>
      </c>
      <c r="J11" s="362">
        <v>13371</v>
      </c>
      <c r="K11" s="360">
        <f t="shared" si="5"/>
        <v>0.86971510342136071</v>
      </c>
      <c r="L11" s="363">
        <v>139</v>
      </c>
      <c r="M11" s="353">
        <v>3366</v>
      </c>
      <c r="N11" s="268">
        <f t="shared" si="1"/>
        <v>0.2189410693378431</v>
      </c>
      <c r="O11" s="354">
        <v>53</v>
      </c>
      <c r="P11" s="362">
        <v>3296</v>
      </c>
      <c r="Q11" s="360">
        <f t="shared" si="2"/>
        <v>0.21438792767009238</v>
      </c>
      <c r="R11" s="363">
        <v>46</v>
      </c>
      <c r="S11" s="88">
        <v>70</v>
      </c>
      <c r="T11" s="334" t="s">
        <v>329</v>
      </c>
      <c r="U11" s="354">
        <v>374</v>
      </c>
      <c r="V11" s="362">
        <v>10075</v>
      </c>
      <c r="W11" s="360">
        <f t="shared" si="3"/>
        <v>0.65532717575126842</v>
      </c>
      <c r="X11" s="363">
        <v>171</v>
      </c>
      <c r="AB11" s="5"/>
      <c r="AC11" s="5"/>
      <c r="AD11" s="5"/>
    </row>
    <row r="12" spans="2:30" ht="15.4">
      <c r="B12" s="69" t="s">
        <v>7</v>
      </c>
      <c r="C12" s="12">
        <v>86</v>
      </c>
      <c r="D12" s="60">
        <v>18</v>
      </c>
      <c r="E12" s="129">
        <f t="shared" si="4"/>
        <v>0.20930232558139536</v>
      </c>
      <c r="F12" s="232">
        <v>422</v>
      </c>
      <c r="G12" s="353">
        <v>68</v>
      </c>
      <c r="H12" s="269">
        <f t="shared" si="0"/>
        <v>0.79069767441860461</v>
      </c>
      <c r="I12" s="354">
        <v>169</v>
      </c>
      <c r="J12" s="362">
        <v>68</v>
      </c>
      <c r="K12" s="360">
        <f t="shared" si="5"/>
        <v>0.79069767441860461</v>
      </c>
      <c r="L12" s="363">
        <v>169</v>
      </c>
      <c r="M12" s="353">
        <v>20</v>
      </c>
      <c r="N12" s="268">
        <f t="shared" si="1"/>
        <v>0.23255813953488372</v>
      </c>
      <c r="O12" s="354">
        <v>54</v>
      </c>
      <c r="P12" s="362">
        <v>20</v>
      </c>
      <c r="Q12" s="360">
        <f t="shared" si="2"/>
        <v>0.23255813953488372</v>
      </c>
      <c r="R12" s="363">
        <v>54</v>
      </c>
      <c r="S12" s="88"/>
      <c r="T12" s="334"/>
      <c r="U12" s="354"/>
      <c r="V12" s="362">
        <v>48</v>
      </c>
      <c r="W12" s="360">
        <f t="shared" si="3"/>
        <v>0.55813953488372092</v>
      </c>
      <c r="X12" s="363">
        <v>216</v>
      </c>
      <c r="AA12" s="5"/>
      <c r="AB12" s="5"/>
      <c r="AC12" s="5"/>
      <c r="AD12" s="5"/>
    </row>
    <row r="13" spans="2:30">
      <c r="B13" s="69" t="s">
        <v>8</v>
      </c>
      <c r="C13" s="35">
        <v>2412</v>
      </c>
      <c r="D13" s="60">
        <v>273</v>
      </c>
      <c r="E13" s="129">
        <f t="shared" si="4"/>
        <v>0.11318407960199005</v>
      </c>
      <c r="F13" s="232">
        <v>645</v>
      </c>
      <c r="G13" s="353">
        <v>2139</v>
      </c>
      <c r="H13" s="269">
        <f t="shared" si="0"/>
        <v>0.88681592039800994</v>
      </c>
      <c r="I13" s="354">
        <v>157</v>
      </c>
      <c r="J13" s="362">
        <v>2128</v>
      </c>
      <c r="K13" s="360">
        <f t="shared" si="5"/>
        <v>0.88225538971807627</v>
      </c>
      <c r="L13" s="363">
        <v>156</v>
      </c>
      <c r="M13" s="353">
        <v>512</v>
      </c>
      <c r="N13" s="268">
        <f t="shared" si="1"/>
        <v>0.21227197346600332</v>
      </c>
      <c r="O13" s="354">
        <v>76</v>
      </c>
      <c r="P13" s="362">
        <v>501</v>
      </c>
      <c r="Q13" s="360">
        <f t="shared" si="2"/>
        <v>0.20771144278606965</v>
      </c>
      <c r="R13" s="363">
        <v>71</v>
      </c>
      <c r="S13" s="88">
        <v>11</v>
      </c>
      <c r="T13" s="334" t="s">
        <v>329</v>
      </c>
      <c r="U13" s="354">
        <v>276</v>
      </c>
      <c r="V13" s="362">
        <v>1627</v>
      </c>
      <c r="W13" s="360">
        <f t="shared" si="3"/>
        <v>0.67454394693200659</v>
      </c>
      <c r="X13" s="363">
        <v>183</v>
      </c>
    </row>
    <row r="14" spans="2:30">
      <c r="B14" s="69" t="s">
        <v>9</v>
      </c>
      <c r="C14" s="12">
        <v>977</v>
      </c>
      <c r="D14" s="60">
        <v>161</v>
      </c>
      <c r="E14" s="129">
        <f t="shared" si="4"/>
        <v>0.1647901740020471</v>
      </c>
      <c r="F14" s="232">
        <v>558</v>
      </c>
      <c r="G14" s="353">
        <v>816</v>
      </c>
      <c r="H14" s="269">
        <f t="shared" si="0"/>
        <v>0.8352098259979529</v>
      </c>
      <c r="I14" s="354">
        <v>166</v>
      </c>
      <c r="J14" s="362">
        <v>813</v>
      </c>
      <c r="K14" s="360">
        <f t="shared" si="5"/>
        <v>0.8321392016376663</v>
      </c>
      <c r="L14" s="363">
        <v>165</v>
      </c>
      <c r="M14" s="353">
        <v>210</v>
      </c>
      <c r="N14" s="268">
        <f t="shared" si="1"/>
        <v>0.21494370522006143</v>
      </c>
      <c r="O14" s="354">
        <v>58</v>
      </c>
      <c r="P14" s="362">
        <v>207</v>
      </c>
      <c r="Q14" s="360">
        <f t="shared" si="2"/>
        <v>0.21187308085977483</v>
      </c>
      <c r="R14" s="363">
        <v>55</v>
      </c>
      <c r="S14" s="365" t="s">
        <v>414</v>
      </c>
      <c r="T14" s="334" t="s">
        <v>329</v>
      </c>
      <c r="U14" s="354">
        <v>327</v>
      </c>
      <c r="V14" s="362">
        <v>606</v>
      </c>
      <c r="W14" s="360">
        <f t="shared" si="3"/>
        <v>0.62026612077789145</v>
      </c>
      <c r="X14" s="363">
        <v>203</v>
      </c>
    </row>
    <row r="15" spans="2:30">
      <c r="B15" s="69" t="s">
        <v>10</v>
      </c>
      <c r="C15" s="12">
        <v>159</v>
      </c>
      <c r="D15" s="60">
        <v>16</v>
      </c>
      <c r="E15" s="129">
        <f t="shared" si="4"/>
        <v>0.10062893081761007</v>
      </c>
      <c r="F15" s="232">
        <v>727</v>
      </c>
      <c r="G15" s="353">
        <v>143</v>
      </c>
      <c r="H15" s="269">
        <f t="shared" si="0"/>
        <v>0.89937106918238996</v>
      </c>
      <c r="I15" s="354">
        <v>158</v>
      </c>
      <c r="J15" s="362">
        <v>143</v>
      </c>
      <c r="K15" s="360">
        <f t="shared" si="5"/>
        <v>0.89937106918238996</v>
      </c>
      <c r="L15" s="363">
        <v>158</v>
      </c>
      <c r="M15" s="353">
        <v>35</v>
      </c>
      <c r="N15" s="268">
        <f t="shared" si="1"/>
        <v>0.22012578616352202</v>
      </c>
      <c r="O15" s="354">
        <v>53</v>
      </c>
      <c r="P15" s="362">
        <v>35</v>
      </c>
      <c r="Q15" s="360">
        <f t="shared" si="2"/>
        <v>0.22012578616352202</v>
      </c>
      <c r="R15" s="363">
        <v>53</v>
      </c>
      <c r="S15" s="88"/>
      <c r="T15" s="334"/>
      <c r="U15" s="354"/>
      <c r="V15" s="362">
        <v>108</v>
      </c>
      <c r="W15" s="360">
        <f t="shared" si="3"/>
        <v>0.67924528301886788</v>
      </c>
      <c r="X15" s="363">
        <v>192</v>
      </c>
    </row>
    <row r="16" spans="2:30">
      <c r="B16" s="69" t="s">
        <v>11</v>
      </c>
      <c r="C16" s="35">
        <v>1187</v>
      </c>
      <c r="D16" s="60">
        <v>172</v>
      </c>
      <c r="E16" s="129">
        <f t="shared" si="4"/>
        <v>0.14490311710193765</v>
      </c>
      <c r="F16" s="232">
        <v>518</v>
      </c>
      <c r="G16" s="353">
        <v>1015</v>
      </c>
      <c r="H16" s="269">
        <f t="shared" si="0"/>
        <v>0.85509688289806229</v>
      </c>
      <c r="I16" s="354">
        <v>163</v>
      </c>
      <c r="J16" s="362">
        <v>1011</v>
      </c>
      <c r="K16" s="360">
        <f t="shared" si="5"/>
        <v>0.85172704296545909</v>
      </c>
      <c r="L16" s="363">
        <v>162</v>
      </c>
      <c r="M16" s="353">
        <v>330</v>
      </c>
      <c r="N16" s="268">
        <f t="shared" si="1"/>
        <v>0.27801179443976409</v>
      </c>
      <c r="O16" s="354">
        <v>60</v>
      </c>
      <c r="P16" s="362">
        <v>326</v>
      </c>
      <c r="Q16" s="360">
        <f t="shared" si="2"/>
        <v>0.27464195450716089</v>
      </c>
      <c r="R16" s="363">
        <v>56</v>
      </c>
      <c r="S16" s="364" t="s">
        <v>414</v>
      </c>
      <c r="T16" s="334" t="s">
        <v>329</v>
      </c>
      <c r="U16" s="354">
        <v>411</v>
      </c>
      <c r="V16" s="362">
        <v>685</v>
      </c>
      <c r="W16" s="360">
        <f t="shared" si="3"/>
        <v>0.5770850884582982</v>
      </c>
      <c r="X16" s="363">
        <v>214</v>
      </c>
    </row>
    <row r="17" spans="2:30">
      <c r="B17" s="69" t="s">
        <v>12</v>
      </c>
      <c r="C17" s="12">
        <v>59</v>
      </c>
      <c r="D17" s="60">
        <v>14</v>
      </c>
      <c r="E17" s="129">
        <f t="shared" si="4"/>
        <v>0.23728813559322035</v>
      </c>
      <c r="F17" s="232">
        <v>444</v>
      </c>
      <c r="G17" s="353">
        <v>45</v>
      </c>
      <c r="H17" s="269">
        <f t="shared" si="0"/>
        <v>0.76271186440677963</v>
      </c>
      <c r="I17" s="354">
        <v>188</v>
      </c>
      <c r="J17" s="362">
        <v>45</v>
      </c>
      <c r="K17" s="360">
        <f t="shared" si="5"/>
        <v>0.76271186440677963</v>
      </c>
      <c r="L17" s="363">
        <v>188</v>
      </c>
      <c r="M17" s="353">
        <v>11</v>
      </c>
      <c r="N17" s="268">
        <f t="shared" si="1"/>
        <v>0.1864406779661017</v>
      </c>
      <c r="O17" s="354">
        <v>7</v>
      </c>
      <c r="P17" s="362">
        <v>11</v>
      </c>
      <c r="Q17" s="360">
        <f t="shared" si="2"/>
        <v>0.1864406779661017</v>
      </c>
      <c r="R17" s="363">
        <v>7</v>
      </c>
      <c r="S17" s="88"/>
      <c r="T17" s="334"/>
      <c r="U17" s="354"/>
      <c r="V17" s="362">
        <v>34</v>
      </c>
      <c r="W17" s="360">
        <f t="shared" si="3"/>
        <v>0.57627118644067798</v>
      </c>
      <c r="X17" s="363">
        <v>248</v>
      </c>
    </row>
    <row r="18" spans="2:30">
      <c r="B18" s="69" t="s">
        <v>13</v>
      </c>
      <c r="C18" s="35">
        <v>1584</v>
      </c>
      <c r="D18" s="60">
        <v>251</v>
      </c>
      <c r="E18" s="129">
        <f t="shared" si="4"/>
        <v>0.15845959595959597</v>
      </c>
      <c r="F18" s="232">
        <v>592</v>
      </c>
      <c r="G18" s="353">
        <v>1333</v>
      </c>
      <c r="H18" s="269">
        <f t="shared" si="0"/>
        <v>0.84154040404040409</v>
      </c>
      <c r="I18" s="354">
        <v>160</v>
      </c>
      <c r="J18" s="362">
        <v>1322</v>
      </c>
      <c r="K18" s="360">
        <f t="shared" si="5"/>
        <v>0.83459595959595956</v>
      </c>
      <c r="L18" s="363">
        <v>158</v>
      </c>
      <c r="M18" s="353">
        <v>379</v>
      </c>
      <c r="N18" s="268">
        <f t="shared" si="1"/>
        <v>0.23926767676767677</v>
      </c>
      <c r="O18" s="354">
        <v>76</v>
      </c>
      <c r="P18" s="362">
        <v>368</v>
      </c>
      <c r="Q18" s="360">
        <f t="shared" si="2"/>
        <v>0.23232323232323232</v>
      </c>
      <c r="R18" s="363">
        <v>67</v>
      </c>
      <c r="S18" s="88">
        <v>11</v>
      </c>
      <c r="T18" s="334" t="s">
        <v>329</v>
      </c>
      <c r="U18" s="354">
        <v>395</v>
      </c>
      <c r="V18" s="362">
        <v>954</v>
      </c>
      <c r="W18" s="360">
        <f t="shared" si="3"/>
        <v>0.60227272727272729</v>
      </c>
      <c r="X18" s="363">
        <v>195</v>
      </c>
    </row>
    <row r="19" spans="2:30">
      <c r="B19" s="69" t="s">
        <v>14</v>
      </c>
      <c r="C19" s="35">
        <v>1759</v>
      </c>
      <c r="D19" s="60">
        <v>238</v>
      </c>
      <c r="E19" s="129">
        <f t="shared" si="4"/>
        <v>0.13530415008527572</v>
      </c>
      <c r="F19" s="232">
        <v>738</v>
      </c>
      <c r="G19" s="353">
        <v>1521</v>
      </c>
      <c r="H19" s="269">
        <f t="shared" si="0"/>
        <v>0.86469584991472426</v>
      </c>
      <c r="I19" s="354">
        <v>97</v>
      </c>
      <c r="J19" s="362">
        <v>1519</v>
      </c>
      <c r="K19" s="360">
        <f t="shared" si="5"/>
        <v>0.86355884025014218</v>
      </c>
      <c r="L19" s="363">
        <v>97</v>
      </c>
      <c r="M19" s="353">
        <v>406</v>
      </c>
      <c r="N19" s="268">
        <f t="shared" si="1"/>
        <v>0.23081296191017622</v>
      </c>
      <c r="O19" s="354">
        <v>17</v>
      </c>
      <c r="P19" s="362">
        <v>404</v>
      </c>
      <c r="Q19" s="360">
        <f t="shared" si="2"/>
        <v>0.22967595224559409</v>
      </c>
      <c r="R19" s="363">
        <v>16</v>
      </c>
      <c r="S19" s="364" t="s">
        <v>414</v>
      </c>
      <c r="T19" s="334" t="s">
        <v>329</v>
      </c>
      <c r="U19" s="354">
        <v>292</v>
      </c>
      <c r="V19" s="362">
        <v>1115</v>
      </c>
      <c r="W19" s="360">
        <f t="shared" si="3"/>
        <v>0.63388288800454806</v>
      </c>
      <c r="X19" s="363">
        <v>127</v>
      </c>
    </row>
    <row r="20" spans="2:30">
      <c r="B20" s="69" t="s">
        <v>15</v>
      </c>
      <c r="C20" s="35">
        <v>2814</v>
      </c>
      <c r="D20" s="60">
        <v>473</v>
      </c>
      <c r="E20" s="129">
        <f t="shared" si="4"/>
        <v>0.16808813077469795</v>
      </c>
      <c r="F20" s="232">
        <v>583</v>
      </c>
      <c r="G20" s="353">
        <v>2341</v>
      </c>
      <c r="H20" s="269">
        <f t="shared" si="0"/>
        <v>0.83191186922530203</v>
      </c>
      <c r="I20" s="354">
        <v>166</v>
      </c>
      <c r="J20" s="362">
        <v>2333</v>
      </c>
      <c r="K20" s="360">
        <f t="shared" si="5"/>
        <v>0.82906894100923956</v>
      </c>
      <c r="L20" s="363">
        <v>166</v>
      </c>
      <c r="M20" s="353">
        <v>554</v>
      </c>
      <c r="N20" s="268">
        <f t="shared" si="1"/>
        <v>0.19687277896233121</v>
      </c>
      <c r="O20" s="354">
        <v>64</v>
      </c>
      <c r="P20" s="362">
        <v>546</v>
      </c>
      <c r="Q20" s="360">
        <f t="shared" si="2"/>
        <v>0.19402985074626866</v>
      </c>
      <c r="R20" s="363">
        <v>60</v>
      </c>
      <c r="S20" s="364" t="s">
        <v>414</v>
      </c>
      <c r="T20" s="334" t="s">
        <v>329</v>
      </c>
      <c r="U20" s="354">
        <v>362</v>
      </c>
      <c r="V20" s="362">
        <v>1787</v>
      </c>
      <c r="W20" s="360">
        <f t="shared" si="3"/>
        <v>0.6350390902629709</v>
      </c>
      <c r="X20" s="363">
        <v>198</v>
      </c>
      <c r="AD20" s="138"/>
    </row>
    <row r="21" spans="2:30">
      <c r="B21" s="69" t="s">
        <v>16</v>
      </c>
      <c r="C21" s="35">
        <v>1554</v>
      </c>
      <c r="D21" s="60">
        <v>351</v>
      </c>
      <c r="E21" s="129">
        <f t="shared" si="4"/>
        <v>0.22586872586872586</v>
      </c>
      <c r="F21" s="232">
        <v>614</v>
      </c>
      <c r="G21" s="353">
        <v>1203</v>
      </c>
      <c r="H21" s="269">
        <f t="shared" si="0"/>
        <v>0.77413127413127414</v>
      </c>
      <c r="I21" s="354">
        <v>181</v>
      </c>
      <c r="J21" s="362">
        <v>1200</v>
      </c>
      <c r="K21" s="360">
        <f t="shared" si="5"/>
        <v>0.77220077220077221</v>
      </c>
      <c r="L21" s="363">
        <v>180</v>
      </c>
      <c r="M21" s="353">
        <v>305</v>
      </c>
      <c r="N21" s="268">
        <f t="shared" si="1"/>
        <v>0.19626769626769627</v>
      </c>
      <c r="O21" s="354">
        <v>50</v>
      </c>
      <c r="P21" s="362">
        <v>302</v>
      </c>
      <c r="Q21" s="360">
        <f t="shared" si="2"/>
        <v>0.19433719433719435</v>
      </c>
      <c r="R21" s="363">
        <v>44</v>
      </c>
      <c r="S21" s="364" t="s">
        <v>414</v>
      </c>
      <c r="T21" s="334" t="s">
        <v>329</v>
      </c>
      <c r="U21" s="354">
        <v>616</v>
      </c>
      <c r="V21" s="362">
        <v>898</v>
      </c>
      <c r="W21" s="360">
        <f t="shared" si="3"/>
        <v>0.57786357786357789</v>
      </c>
      <c r="X21" s="363">
        <v>227</v>
      </c>
    </row>
    <row r="22" spans="2:30">
      <c r="B22" s="69" t="s">
        <v>17</v>
      </c>
      <c r="C22" s="35">
        <v>76662</v>
      </c>
      <c r="D22" s="60">
        <v>23106</v>
      </c>
      <c r="E22" s="129">
        <f t="shared" si="4"/>
        <v>0.30140095484072943</v>
      </c>
      <c r="F22" s="232">
        <v>561</v>
      </c>
      <c r="G22" s="353">
        <v>53556</v>
      </c>
      <c r="H22" s="269">
        <f t="shared" si="0"/>
        <v>0.69859904515927052</v>
      </c>
      <c r="I22" s="354">
        <v>203</v>
      </c>
      <c r="J22" s="362">
        <v>53221</v>
      </c>
      <c r="K22" s="360">
        <f t="shared" si="5"/>
        <v>0.69422921395215365</v>
      </c>
      <c r="L22" s="363">
        <v>203</v>
      </c>
      <c r="M22" s="353">
        <v>13466</v>
      </c>
      <c r="N22" s="268">
        <f t="shared" si="1"/>
        <v>0.17565417025384153</v>
      </c>
      <c r="O22" s="354">
        <v>93</v>
      </c>
      <c r="P22" s="362">
        <v>13131</v>
      </c>
      <c r="Q22" s="360">
        <f t="shared" si="2"/>
        <v>0.17128433904672458</v>
      </c>
      <c r="R22" s="363">
        <v>87</v>
      </c>
      <c r="S22" s="88">
        <v>335</v>
      </c>
      <c r="T22" s="334" t="s">
        <v>329</v>
      </c>
      <c r="U22" s="354">
        <v>335</v>
      </c>
      <c r="V22" s="362">
        <v>40090</v>
      </c>
      <c r="W22" s="360">
        <f t="shared" si="3"/>
        <v>0.52294487490542907</v>
      </c>
      <c r="X22" s="363">
        <v>242</v>
      </c>
      <c r="AD22" s="138"/>
    </row>
    <row r="23" spans="2:30">
      <c r="B23" s="69" t="s">
        <v>18</v>
      </c>
      <c r="C23" s="35">
        <v>6803</v>
      </c>
      <c r="D23" s="60">
        <v>1918</v>
      </c>
      <c r="E23" s="129">
        <f t="shared" si="4"/>
        <v>0.28193444068793178</v>
      </c>
      <c r="F23" s="232">
        <v>626</v>
      </c>
      <c r="G23" s="353">
        <v>4885</v>
      </c>
      <c r="H23" s="269">
        <f t="shared" si="0"/>
        <v>0.71806555931206817</v>
      </c>
      <c r="I23" s="354">
        <v>216</v>
      </c>
      <c r="J23" s="362">
        <v>4862</v>
      </c>
      <c r="K23" s="360">
        <f t="shared" si="5"/>
        <v>0.71468469792738498</v>
      </c>
      <c r="L23" s="363">
        <v>215</v>
      </c>
      <c r="M23" s="353">
        <v>1234</v>
      </c>
      <c r="N23" s="268">
        <f t="shared" si="1"/>
        <v>0.18139056298691753</v>
      </c>
      <c r="O23" s="354">
        <v>83</v>
      </c>
      <c r="P23" s="362">
        <v>1211</v>
      </c>
      <c r="Q23" s="360">
        <f t="shared" si="2"/>
        <v>0.17800970160223431</v>
      </c>
      <c r="R23" s="363">
        <v>76</v>
      </c>
      <c r="S23" s="88">
        <v>23</v>
      </c>
      <c r="T23" s="334" t="s">
        <v>329</v>
      </c>
      <c r="U23" s="354">
        <v>408</v>
      </c>
      <c r="V23" s="362">
        <v>3651</v>
      </c>
      <c r="W23" s="360">
        <f t="shared" si="3"/>
        <v>0.5366749963251507</v>
      </c>
      <c r="X23" s="363">
        <v>262</v>
      </c>
    </row>
    <row r="24" spans="2:30">
      <c r="B24" s="69" t="s">
        <v>19</v>
      </c>
      <c r="C24" s="35">
        <v>1314</v>
      </c>
      <c r="D24" s="60">
        <v>265</v>
      </c>
      <c r="E24" s="129">
        <f t="shared" si="4"/>
        <v>0.20167427701674276</v>
      </c>
      <c r="F24" s="232">
        <v>505</v>
      </c>
      <c r="G24" s="353">
        <v>1049</v>
      </c>
      <c r="H24" s="269">
        <f t="shared" si="0"/>
        <v>0.79832572298325721</v>
      </c>
      <c r="I24" s="354">
        <v>178</v>
      </c>
      <c r="J24" s="362">
        <v>1045</v>
      </c>
      <c r="K24" s="360">
        <f t="shared" si="5"/>
        <v>0.79528158295281581</v>
      </c>
      <c r="L24" s="363">
        <v>177</v>
      </c>
      <c r="M24" s="353">
        <v>281</v>
      </c>
      <c r="N24" s="268">
        <f t="shared" si="1"/>
        <v>0.21385083713850836</v>
      </c>
      <c r="O24" s="354">
        <v>52</v>
      </c>
      <c r="P24" s="362">
        <v>277</v>
      </c>
      <c r="Q24" s="360">
        <f t="shared" si="2"/>
        <v>0.21080669710806696</v>
      </c>
      <c r="R24" s="363">
        <v>49</v>
      </c>
      <c r="S24" s="364" t="s">
        <v>414</v>
      </c>
      <c r="T24" s="334" t="s">
        <v>329</v>
      </c>
      <c r="U24" s="354">
        <v>316</v>
      </c>
      <c r="V24" s="362">
        <v>768</v>
      </c>
      <c r="W24" s="360">
        <f t="shared" si="3"/>
        <v>0.58447488584474883</v>
      </c>
      <c r="X24" s="363">
        <v>224</v>
      </c>
    </row>
    <row r="25" spans="2:30">
      <c r="B25" s="69" t="s">
        <v>20</v>
      </c>
      <c r="C25" s="12">
        <v>933</v>
      </c>
      <c r="D25" s="60">
        <v>182</v>
      </c>
      <c r="E25" s="129">
        <f t="shared" si="4"/>
        <v>0.19506966773847803</v>
      </c>
      <c r="F25" s="232">
        <v>550</v>
      </c>
      <c r="G25" s="353">
        <v>751</v>
      </c>
      <c r="H25" s="269">
        <f t="shared" si="0"/>
        <v>0.804930332261522</v>
      </c>
      <c r="I25" s="354">
        <v>222</v>
      </c>
      <c r="J25" s="362">
        <v>751</v>
      </c>
      <c r="K25" s="360">
        <f t="shared" si="5"/>
        <v>0.804930332261522</v>
      </c>
      <c r="L25" s="363">
        <v>222</v>
      </c>
      <c r="M25" s="353">
        <v>172</v>
      </c>
      <c r="N25" s="268">
        <f t="shared" si="1"/>
        <v>0.18435155412647375</v>
      </c>
      <c r="O25" s="354">
        <v>148</v>
      </c>
      <c r="P25" s="362">
        <v>172</v>
      </c>
      <c r="Q25" s="360">
        <f t="shared" si="2"/>
        <v>0.18435155412647375</v>
      </c>
      <c r="R25" s="363">
        <v>148</v>
      </c>
      <c r="S25" s="88"/>
      <c r="T25" s="334"/>
      <c r="U25" s="354"/>
      <c r="V25" s="362">
        <v>579</v>
      </c>
      <c r="W25" s="360">
        <f t="shared" si="3"/>
        <v>0.62057877813504825</v>
      </c>
      <c r="X25" s="363">
        <v>245</v>
      </c>
    </row>
    <row r="26" spans="2:30">
      <c r="B26" s="69" t="s">
        <v>21</v>
      </c>
      <c r="C26" s="35">
        <v>1722</v>
      </c>
      <c r="D26" s="60">
        <v>217</v>
      </c>
      <c r="E26" s="129">
        <f t="shared" si="4"/>
        <v>0.12601626016260162</v>
      </c>
      <c r="F26" s="232">
        <v>581</v>
      </c>
      <c r="G26" s="353">
        <v>1505</v>
      </c>
      <c r="H26" s="269">
        <f t="shared" si="0"/>
        <v>0.87398373983739841</v>
      </c>
      <c r="I26" s="354">
        <v>195</v>
      </c>
      <c r="J26" s="362">
        <v>1496</v>
      </c>
      <c r="K26" s="360">
        <f t="shared" si="5"/>
        <v>0.86875725900116141</v>
      </c>
      <c r="L26" s="363">
        <v>194</v>
      </c>
      <c r="M26" s="353">
        <v>421</v>
      </c>
      <c r="N26" s="268">
        <f t="shared" si="1"/>
        <v>0.24448315911730545</v>
      </c>
      <c r="O26" s="354">
        <v>85</v>
      </c>
      <c r="P26" s="362">
        <v>412</v>
      </c>
      <c r="Q26" s="360">
        <f t="shared" si="2"/>
        <v>0.23925667828106853</v>
      </c>
      <c r="R26" s="363">
        <v>81</v>
      </c>
      <c r="S26" s="364" t="s">
        <v>414</v>
      </c>
      <c r="T26" s="334" t="s">
        <v>329</v>
      </c>
      <c r="U26" s="354">
        <v>262</v>
      </c>
      <c r="V26" s="362">
        <v>1084</v>
      </c>
      <c r="W26" s="360">
        <f t="shared" si="3"/>
        <v>0.62950058072009296</v>
      </c>
      <c r="X26" s="363">
        <v>238</v>
      </c>
    </row>
    <row r="27" spans="2:30">
      <c r="B27" s="69" t="s">
        <v>22</v>
      </c>
      <c r="C27" s="12">
        <v>343</v>
      </c>
      <c r="D27" s="60">
        <v>71</v>
      </c>
      <c r="E27" s="129">
        <f t="shared" si="4"/>
        <v>0.20699708454810495</v>
      </c>
      <c r="F27" s="232">
        <v>481</v>
      </c>
      <c r="G27" s="353">
        <v>272</v>
      </c>
      <c r="H27" s="269">
        <f t="shared" si="0"/>
        <v>0.79300291545189505</v>
      </c>
      <c r="I27" s="354">
        <v>183</v>
      </c>
      <c r="J27" s="362">
        <v>271</v>
      </c>
      <c r="K27" s="360">
        <f t="shared" si="5"/>
        <v>0.79008746355685133</v>
      </c>
      <c r="L27" s="363">
        <v>182</v>
      </c>
      <c r="M27" s="353">
        <v>75</v>
      </c>
      <c r="N27" s="268">
        <f t="shared" si="1"/>
        <v>0.21865889212827988</v>
      </c>
      <c r="O27" s="354">
        <v>47</v>
      </c>
      <c r="P27" s="362">
        <v>74</v>
      </c>
      <c r="Q27" s="360">
        <f t="shared" si="2"/>
        <v>0.21574344023323616</v>
      </c>
      <c r="R27" s="363">
        <v>42</v>
      </c>
      <c r="S27" s="364" t="s">
        <v>414</v>
      </c>
      <c r="T27" s="334" t="s">
        <v>329</v>
      </c>
      <c r="U27" s="354">
        <v>416</v>
      </c>
      <c r="V27" s="362">
        <v>197</v>
      </c>
      <c r="W27" s="360">
        <f t="shared" si="3"/>
        <v>0.57434402332361512</v>
      </c>
      <c r="X27" s="363">
        <v>237</v>
      </c>
    </row>
    <row r="28" spans="2:30">
      <c r="B28" s="69" t="s">
        <v>23</v>
      </c>
      <c r="C28" s="35">
        <v>1317</v>
      </c>
      <c r="D28" s="60">
        <v>181</v>
      </c>
      <c r="E28" s="129">
        <f t="shared" si="4"/>
        <v>0.13743356112376615</v>
      </c>
      <c r="F28" s="232">
        <v>675</v>
      </c>
      <c r="G28" s="353">
        <v>1136</v>
      </c>
      <c r="H28" s="269">
        <f t="shared" si="0"/>
        <v>0.86256643887623385</v>
      </c>
      <c r="I28" s="354">
        <v>194</v>
      </c>
      <c r="J28" s="362">
        <v>1130</v>
      </c>
      <c r="K28" s="360">
        <f t="shared" si="5"/>
        <v>0.85801063022019741</v>
      </c>
      <c r="L28" s="363">
        <v>194</v>
      </c>
      <c r="M28" s="353">
        <v>239</v>
      </c>
      <c r="N28" s="268">
        <f t="shared" si="1"/>
        <v>0.18147304479878512</v>
      </c>
      <c r="O28" s="354">
        <v>91</v>
      </c>
      <c r="P28" s="362">
        <v>233</v>
      </c>
      <c r="Q28" s="360">
        <f t="shared" si="2"/>
        <v>0.17691723614274868</v>
      </c>
      <c r="R28" s="363">
        <v>86</v>
      </c>
      <c r="S28" s="364" t="s">
        <v>414</v>
      </c>
      <c r="T28" s="334" t="s">
        <v>329</v>
      </c>
      <c r="U28" s="354">
        <v>266</v>
      </c>
      <c r="V28" s="362">
        <v>897</v>
      </c>
      <c r="W28" s="360">
        <f t="shared" si="3"/>
        <v>0.68109339407744873</v>
      </c>
      <c r="X28" s="363">
        <v>222</v>
      </c>
    </row>
    <row r="29" spans="2:30">
      <c r="B29" s="69" t="s">
        <v>24</v>
      </c>
      <c r="C29" s="35">
        <v>1239</v>
      </c>
      <c r="D29" s="60">
        <v>203</v>
      </c>
      <c r="E29" s="129">
        <f t="shared" si="4"/>
        <v>0.16384180790960451</v>
      </c>
      <c r="F29" s="232">
        <v>599</v>
      </c>
      <c r="G29" s="353">
        <v>1036</v>
      </c>
      <c r="H29" s="269">
        <f t="shared" si="0"/>
        <v>0.83615819209039544</v>
      </c>
      <c r="I29" s="354">
        <v>173</v>
      </c>
      <c r="J29" s="362">
        <v>1034</v>
      </c>
      <c r="K29" s="360">
        <f t="shared" si="5"/>
        <v>0.83454398708636002</v>
      </c>
      <c r="L29" s="363">
        <v>172</v>
      </c>
      <c r="M29" s="353">
        <v>221</v>
      </c>
      <c r="N29" s="268">
        <f t="shared" si="1"/>
        <v>0.17836965294592413</v>
      </c>
      <c r="O29" s="354">
        <v>75</v>
      </c>
      <c r="P29" s="362">
        <v>219</v>
      </c>
      <c r="Q29" s="360">
        <f t="shared" si="2"/>
        <v>0.17675544794188863</v>
      </c>
      <c r="R29" s="363">
        <v>73</v>
      </c>
      <c r="S29" s="364" t="s">
        <v>414</v>
      </c>
      <c r="T29" s="334" t="s">
        <v>329</v>
      </c>
      <c r="U29" s="354">
        <v>302</v>
      </c>
      <c r="V29" s="362">
        <v>815</v>
      </c>
      <c r="W29" s="360">
        <f t="shared" si="3"/>
        <v>0.65778853914447133</v>
      </c>
      <c r="X29" s="363">
        <v>200</v>
      </c>
    </row>
    <row r="30" spans="2:30">
      <c r="B30" s="69" t="s">
        <v>25</v>
      </c>
      <c r="C30" s="12">
        <v>652</v>
      </c>
      <c r="D30" s="60">
        <v>88</v>
      </c>
      <c r="E30" s="129">
        <f t="shared" si="4"/>
        <v>0.13496932515337423</v>
      </c>
      <c r="F30" s="232">
        <v>697</v>
      </c>
      <c r="G30" s="353">
        <v>564</v>
      </c>
      <c r="H30" s="269">
        <f t="shared" si="0"/>
        <v>0.86503067484662577</v>
      </c>
      <c r="I30" s="354">
        <v>266</v>
      </c>
      <c r="J30" s="362">
        <v>564</v>
      </c>
      <c r="K30" s="360">
        <f t="shared" si="5"/>
        <v>0.86503067484662577</v>
      </c>
      <c r="L30" s="363">
        <v>266</v>
      </c>
      <c r="M30" s="353">
        <v>130</v>
      </c>
      <c r="N30" s="268">
        <f t="shared" si="1"/>
        <v>0.19938650306748465</v>
      </c>
      <c r="O30" s="354">
        <v>163</v>
      </c>
      <c r="P30" s="362">
        <v>130</v>
      </c>
      <c r="Q30" s="360">
        <f t="shared" si="2"/>
        <v>0.19938650306748465</v>
      </c>
      <c r="R30" s="363">
        <v>163</v>
      </c>
      <c r="S30" s="88"/>
      <c r="T30" s="334"/>
      <c r="U30" s="354"/>
      <c r="V30" s="362">
        <v>434</v>
      </c>
      <c r="W30" s="360">
        <f t="shared" si="3"/>
        <v>0.66564417177914115</v>
      </c>
      <c r="X30" s="363">
        <v>298</v>
      </c>
    </row>
    <row r="31" spans="2:30">
      <c r="B31" s="69" t="s">
        <v>26</v>
      </c>
      <c r="C31" s="12">
        <v>360</v>
      </c>
      <c r="D31" s="60">
        <v>39</v>
      </c>
      <c r="E31" s="129">
        <f t="shared" si="4"/>
        <v>0.10833333333333334</v>
      </c>
      <c r="F31" s="232">
        <v>619</v>
      </c>
      <c r="G31" s="353">
        <v>321</v>
      </c>
      <c r="H31" s="269">
        <f t="shared" si="0"/>
        <v>0.89166666666666672</v>
      </c>
      <c r="I31" s="354">
        <v>153</v>
      </c>
      <c r="J31" s="362">
        <v>321</v>
      </c>
      <c r="K31" s="360">
        <f t="shared" si="5"/>
        <v>0.89166666666666672</v>
      </c>
      <c r="L31" s="363">
        <v>153</v>
      </c>
      <c r="M31" s="353">
        <v>74</v>
      </c>
      <c r="N31" s="268">
        <f t="shared" si="1"/>
        <v>0.20555555555555555</v>
      </c>
      <c r="O31" s="354">
        <v>77</v>
      </c>
      <c r="P31" s="362">
        <v>74</v>
      </c>
      <c r="Q31" s="360">
        <f t="shared" si="2"/>
        <v>0.20555555555555555</v>
      </c>
      <c r="R31" s="363">
        <v>77</v>
      </c>
      <c r="S31" s="88"/>
      <c r="T31" s="334"/>
      <c r="U31" s="354"/>
      <c r="V31" s="362">
        <v>247</v>
      </c>
      <c r="W31" s="360">
        <f t="shared" si="3"/>
        <v>0.68611111111111112</v>
      </c>
      <c r="X31" s="363">
        <v>176</v>
      </c>
    </row>
    <row r="32" spans="2:30">
      <c r="B32" s="69" t="s">
        <v>27</v>
      </c>
      <c r="C32" s="35">
        <v>18834</v>
      </c>
      <c r="D32" s="60">
        <v>3832</v>
      </c>
      <c r="E32" s="129">
        <f t="shared" si="4"/>
        <v>0.20346182436019963</v>
      </c>
      <c r="F32" s="232">
        <v>540</v>
      </c>
      <c r="G32" s="353">
        <v>15002</v>
      </c>
      <c r="H32" s="269">
        <f t="shared" si="0"/>
        <v>0.79653817563980034</v>
      </c>
      <c r="I32" s="354">
        <v>182</v>
      </c>
      <c r="J32" s="362">
        <v>14918</v>
      </c>
      <c r="K32" s="360">
        <f t="shared" si="5"/>
        <v>0.79207815652543268</v>
      </c>
      <c r="L32" s="363">
        <v>182</v>
      </c>
      <c r="M32" s="353">
        <v>3715</v>
      </c>
      <c r="N32" s="268">
        <f t="shared" si="1"/>
        <v>0.1972496548794733</v>
      </c>
      <c r="O32" s="354">
        <v>77</v>
      </c>
      <c r="P32" s="362">
        <v>3631</v>
      </c>
      <c r="Q32" s="360">
        <f t="shared" si="2"/>
        <v>0.19278963576510566</v>
      </c>
      <c r="R32" s="363">
        <v>72</v>
      </c>
      <c r="S32" s="88">
        <v>84</v>
      </c>
      <c r="T32" s="334" t="s">
        <v>329</v>
      </c>
      <c r="U32" s="354">
        <v>282</v>
      </c>
      <c r="V32" s="362">
        <v>11287</v>
      </c>
      <c r="W32" s="360">
        <f t="shared" si="3"/>
        <v>0.59928852076032701</v>
      </c>
      <c r="X32" s="363">
        <v>218</v>
      </c>
    </row>
    <row r="33" spans="2:24">
      <c r="B33" s="69" t="s">
        <v>28</v>
      </c>
      <c r="C33" s="35">
        <v>1631</v>
      </c>
      <c r="D33" s="60">
        <v>437</v>
      </c>
      <c r="E33" s="129">
        <f t="shared" si="4"/>
        <v>0.26793378295524217</v>
      </c>
      <c r="F33" s="232">
        <v>573</v>
      </c>
      <c r="G33" s="353">
        <v>1194</v>
      </c>
      <c r="H33" s="269">
        <f t="shared" si="0"/>
        <v>0.73206621704475783</v>
      </c>
      <c r="I33" s="354">
        <v>123</v>
      </c>
      <c r="J33" s="362">
        <v>1191</v>
      </c>
      <c r="K33" s="360">
        <f t="shared" si="5"/>
        <v>0.73022685469037396</v>
      </c>
      <c r="L33" s="363">
        <v>122</v>
      </c>
      <c r="M33" s="353">
        <v>214</v>
      </c>
      <c r="N33" s="268">
        <f t="shared" si="1"/>
        <v>0.13120784794604537</v>
      </c>
      <c r="O33" s="354">
        <v>29</v>
      </c>
      <c r="P33" s="362">
        <v>211</v>
      </c>
      <c r="Q33" s="360">
        <f t="shared" si="2"/>
        <v>0.12936848559166156</v>
      </c>
      <c r="R33" s="363">
        <v>24</v>
      </c>
      <c r="S33" s="364" t="s">
        <v>414</v>
      </c>
      <c r="T33" s="334" t="s">
        <v>329</v>
      </c>
      <c r="U33" s="354">
        <v>386</v>
      </c>
      <c r="V33" s="362">
        <v>980</v>
      </c>
      <c r="W33" s="360">
        <f t="shared" si="3"/>
        <v>0.60085836909871249</v>
      </c>
      <c r="X33" s="363">
        <v>144</v>
      </c>
    </row>
    <row r="34" spans="2:24">
      <c r="B34" s="69" t="s">
        <v>29</v>
      </c>
      <c r="C34" s="35">
        <v>3665</v>
      </c>
      <c r="D34" s="60">
        <v>571</v>
      </c>
      <c r="E34" s="129">
        <f t="shared" si="4"/>
        <v>0.15579809004092771</v>
      </c>
      <c r="F34" s="232">
        <v>592</v>
      </c>
      <c r="G34" s="353">
        <v>3094</v>
      </c>
      <c r="H34" s="269">
        <f t="shared" si="0"/>
        <v>0.84420190995907229</v>
      </c>
      <c r="I34" s="354">
        <v>145</v>
      </c>
      <c r="J34" s="362">
        <v>3090</v>
      </c>
      <c r="K34" s="360">
        <f t="shared" si="5"/>
        <v>0.84311050477489768</v>
      </c>
      <c r="L34" s="363">
        <v>145</v>
      </c>
      <c r="M34" s="353">
        <v>709</v>
      </c>
      <c r="N34" s="268">
        <f t="shared" si="1"/>
        <v>0.19345156889495224</v>
      </c>
      <c r="O34" s="354">
        <v>53</v>
      </c>
      <c r="P34" s="362">
        <v>705</v>
      </c>
      <c r="Q34" s="360">
        <f t="shared" si="2"/>
        <v>0.19236016371077763</v>
      </c>
      <c r="R34" s="363">
        <v>52</v>
      </c>
      <c r="S34" s="364" t="s">
        <v>414</v>
      </c>
      <c r="T34" s="334" t="s">
        <v>329</v>
      </c>
      <c r="U34" s="354">
        <v>395</v>
      </c>
      <c r="V34" s="362">
        <v>2385</v>
      </c>
      <c r="W34" s="360">
        <f t="shared" si="3"/>
        <v>0.65075034106412011</v>
      </c>
      <c r="X34" s="363">
        <v>173</v>
      </c>
    </row>
    <row r="35" spans="2:24">
      <c r="B35" s="69" t="s">
        <v>30</v>
      </c>
      <c r="C35" s="12">
        <v>373</v>
      </c>
      <c r="D35" s="60">
        <v>39</v>
      </c>
      <c r="E35" s="129">
        <f t="shared" si="4"/>
        <v>0.10455764075067024</v>
      </c>
      <c r="F35" s="232">
        <v>646</v>
      </c>
      <c r="G35" s="353">
        <v>334</v>
      </c>
      <c r="H35" s="269">
        <f t="shared" si="0"/>
        <v>0.8954423592493298</v>
      </c>
      <c r="I35" s="354">
        <v>247</v>
      </c>
      <c r="J35" s="362">
        <v>334</v>
      </c>
      <c r="K35" s="360">
        <f t="shared" si="5"/>
        <v>0.8954423592493298</v>
      </c>
      <c r="L35" s="363">
        <v>247</v>
      </c>
      <c r="M35" s="353">
        <v>68</v>
      </c>
      <c r="N35" s="268">
        <f t="shared" si="1"/>
        <v>0.18230563002680966</v>
      </c>
      <c r="O35" s="354">
        <v>148</v>
      </c>
      <c r="P35" s="362">
        <v>68</v>
      </c>
      <c r="Q35" s="360">
        <f t="shared" si="2"/>
        <v>0.18230563002680966</v>
      </c>
      <c r="R35" s="363">
        <v>148</v>
      </c>
      <c r="S35" s="88"/>
      <c r="T35" s="334"/>
      <c r="U35" s="354"/>
      <c r="V35" s="362">
        <v>266</v>
      </c>
      <c r="W35" s="360">
        <f t="shared" si="3"/>
        <v>0.71313672922252014</v>
      </c>
      <c r="X35" s="363">
        <v>273</v>
      </c>
    </row>
    <row r="36" spans="2:24">
      <c r="B36" s="69" t="s">
        <v>31</v>
      </c>
      <c r="C36" s="35">
        <v>20999</v>
      </c>
      <c r="D36" s="60">
        <v>4320</v>
      </c>
      <c r="E36" s="129">
        <f t="shared" si="4"/>
        <v>0.20572408209914758</v>
      </c>
      <c r="F36" s="232">
        <v>513</v>
      </c>
      <c r="G36" s="353">
        <v>16679</v>
      </c>
      <c r="H36" s="269">
        <f t="shared" si="0"/>
        <v>0.79427591790085239</v>
      </c>
      <c r="I36" s="354">
        <v>183</v>
      </c>
      <c r="J36" s="362">
        <v>16577</v>
      </c>
      <c r="K36" s="360">
        <f t="shared" si="5"/>
        <v>0.78941854374017806</v>
      </c>
      <c r="L36" s="363">
        <v>182</v>
      </c>
      <c r="M36" s="353">
        <v>4352</v>
      </c>
      <c r="N36" s="268">
        <f t="shared" si="1"/>
        <v>0.20724796418877089</v>
      </c>
      <c r="O36" s="354">
        <v>79</v>
      </c>
      <c r="P36" s="362">
        <v>4250</v>
      </c>
      <c r="Q36" s="360">
        <f t="shared" si="2"/>
        <v>0.20239059002809659</v>
      </c>
      <c r="R36" s="363">
        <v>74</v>
      </c>
      <c r="S36" s="88">
        <v>102</v>
      </c>
      <c r="T36" s="334" t="s">
        <v>329</v>
      </c>
      <c r="U36" s="354">
        <v>303</v>
      </c>
      <c r="V36" s="362">
        <v>12327</v>
      </c>
      <c r="W36" s="360">
        <f t="shared" si="3"/>
        <v>0.5870279537120815</v>
      </c>
      <c r="X36" s="363">
        <v>221</v>
      </c>
    </row>
    <row r="37" spans="2:24">
      <c r="B37" s="69" t="s">
        <v>32</v>
      </c>
      <c r="C37" s="35">
        <v>12993</v>
      </c>
      <c r="D37" s="60">
        <v>2562</v>
      </c>
      <c r="E37" s="129">
        <f t="shared" si="4"/>
        <v>0.19718309859154928</v>
      </c>
      <c r="F37" s="232">
        <v>467</v>
      </c>
      <c r="G37" s="353">
        <v>10431</v>
      </c>
      <c r="H37" s="269">
        <f t="shared" si="0"/>
        <v>0.80281690140845074</v>
      </c>
      <c r="I37" s="354">
        <v>178</v>
      </c>
      <c r="J37" s="362">
        <v>10344</v>
      </c>
      <c r="K37" s="360">
        <f t="shared" si="5"/>
        <v>0.79612098822442856</v>
      </c>
      <c r="L37" s="363">
        <v>177</v>
      </c>
      <c r="M37" s="353">
        <v>2979</v>
      </c>
      <c r="N37" s="268">
        <f t="shared" si="1"/>
        <v>0.22927730316324174</v>
      </c>
      <c r="O37" s="354">
        <v>74</v>
      </c>
      <c r="P37" s="362">
        <v>2892</v>
      </c>
      <c r="Q37" s="360">
        <f t="shared" si="2"/>
        <v>0.22258138997921958</v>
      </c>
      <c r="R37" s="363">
        <v>69</v>
      </c>
      <c r="S37" s="88">
        <v>87</v>
      </c>
      <c r="T37" s="334" t="s">
        <v>329</v>
      </c>
      <c r="U37" s="354">
        <v>260</v>
      </c>
      <c r="V37" s="362">
        <v>7452</v>
      </c>
      <c r="W37" s="360">
        <f t="shared" si="3"/>
        <v>0.57353959824520895</v>
      </c>
      <c r="X37" s="363">
        <v>220</v>
      </c>
    </row>
    <row r="38" spans="2:24">
      <c r="B38" s="69" t="s">
        <v>33</v>
      </c>
      <c r="C38" s="35">
        <v>1211</v>
      </c>
      <c r="D38" s="60">
        <v>207</v>
      </c>
      <c r="E38" s="129">
        <f t="shared" si="4"/>
        <v>0.17093311312964493</v>
      </c>
      <c r="F38" s="232">
        <v>520</v>
      </c>
      <c r="G38" s="353">
        <v>1004</v>
      </c>
      <c r="H38" s="269">
        <f t="shared" si="0"/>
        <v>0.82906688687035512</v>
      </c>
      <c r="I38" s="354">
        <v>173</v>
      </c>
      <c r="J38" s="362">
        <v>999</v>
      </c>
      <c r="K38" s="360">
        <f t="shared" si="5"/>
        <v>0.82493806771263423</v>
      </c>
      <c r="L38" s="363">
        <v>172</v>
      </c>
      <c r="M38" s="353">
        <v>289</v>
      </c>
      <c r="N38" s="268">
        <f t="shared" si="1"/>
        <v>0.23864574731626756</v>
      </c>
      <c r="O38" s="354">
        <v>77</v>
      </c>
      <c r="P38" s="362">
        <v>284</v>
      </c>
      <c r="Q38" s="360">
        <f t="shared" si="2"/>
        <v>0.23451692815854666</v>
      </c>
      <c r="R38" s="363">
        <v>72</v>
      </c>
      <c r="S38" s="364" t="s">
        <v>414</v>
      </c>
      <c r="T38" s="334" t="s">
        <v>329</v>
      </c>
      <c r="U38" s="354">
        <v>325</v>
      </c>
      <c r="V38" s="362">
        <v>715</v>
      </c>
      <c r="W38" s="360">
        <f t="shared" si="3"/>
        <v>0.59042113955408748</v>
      </c>
      <c r="X38" s="363">
        <v>212</v>
      </c>
    </row>
    <row r="39" spans="2:24">
      <c r="B39" s="69" t="s">
        <v>34</v>
      </c>
      <c r="C39" s="35">
        <v>6569</v>
      </c>
      <c r="D39" s="60">
        <v>1328</v>
      </c>
      <c r="E39" s="129">
        <f t="shared" si="4"/>
        <v>0.20216166844268535</v>
      </c>
      <c r="F39" s="232">
        <v>540</v>
      </c>
      <c r="G39" s="353">
        <v>5241</v>
      </c>
      <c r="H39" s="269">
        <f t="shared" si="0"/>
        <v>0.79783833155731465</v>
      </c>
      <c r="I39" s="354">
        <v>182</v>
      </c>
      <c r="J39" s="362">
        <v>5198</v>
      </c>
      <c r="K39" s="360">
        <f t="shared" si="5"/>
        <v>0.79129243416045059</v>
      </c>
      <c r="L39" s="363">
        <v>181</v>
      </c>
      <c r="M39" s="353">
        <v>1449</v>
      </c>
      <c r="N39" s="268">
        <f t="shared" si="1"/>
        <v>0.22058151925711675</v>
      </c>
      <c r="O39" s="354">
        <v>83</v>
      </c>
      <c r="P39" s="362">
        <v>1406</v>
      </c>
      <c r="Q39" s="360">
        <f t="shared" si="2"/>
        <v>0.21403562186025271</v>
      </c>
      <c r="R39" s="363">
        <v>77</v>
      </c>
      <c r="S39" s="88">
        <v>43</v>
      </c>
      <c r="T39" s="334" t="s">
        <v>329</v>
      </c>
      <c r="U39" s="354">
        <v>278</v>
      </c>
      <c r="V39" s="362">
        <v>3792</v>
      </c>
      <c r="W39" s="360">
        <f t="shared" si="3"/>
        <v>0.57725681230019787</v>
      </c>
      <c r="X39" s="363">
        <v>221</v>
      </c>
    </row>
    <row r="40" spans="2:24">
      <c r="B40" s="69" t="s">
        <v>35</v>
      </c>
      <c r="C40" s="12">
        <v>118</v>
      </c>
      <c r="D40" s="60">
        <v>21</v>
      </c>
      <c r="E40" s="129">
        <f t="shared" si="4"/>
        <v>0.17796610169491525</v>
      </c>
      <c r="F40" s="232">
        <v>597</v>
      </c>
      <c r="G40" s="353">
        <v>97</v>
      </c>
      <c r="H40" s="269">
        <f t="shared" si="0"/>
        <v>0.82203389830508478</v>
      </c>
      <c r="I40" s="354">
        <v>219</v>
      </c>
      <c r="J40" s="362">
        <v>97</v>
      </c>
      <c r="K40" s="360">
        <f t="shared" si="5"/>
        <v>0.82203389830508478</v>
      </c>
      <c r="L40" s="363">
        <v>219</v>
      </c>
      <c r="M40" s="353">
        <v>35</v>
      </c>
      <c r="N40" s="268">
        <f t="shared" si="1"/>
        <v>0.29661016949152541</v>
      </c>
      <c r="O40" s="354">
        <v>122</v>
      </c>
      <c r="P40" s="362">
        <v>35</v>
      </c>
      <c r="Q40" s="360">
        <f t="shared" si="2"/>
        <v>0.29661016949152541</v>
      </c>
      <c r="R40" s="363">
        <v>122</v>
      </c>
      <c r="S40" s="88"/>
      <c r="T40" s="334"/>
      <c r="U40" s="354"/>
      <c r="V40" s="362">
        <v>62</v>
      </c>
      <c r="W40" s="360">
        <f t="shared" si="3"/>
        <v>0.52542372881355937</v>
      </c>
      <c r="X40" s="363">
        <v>273</v>
      </c>
    </row>
    <row r="41" spans="2:24">
      <c r="B41" s="69" t="s">
        <v>36</v>
      </c>
      <c r="C41" s="35">
        <v>1209</v>
      </c>
      <c r="D41" s="60">
        <v>209</v>
      </c>
      <c r="E41" s="129">
        <f t="shared" si="4"/>
        <v>0.17287014061207609</v>
      </c>
      <c r="F41" s="232">
        <v>492</v>
      </c>
      <c r="G41" s="353">
        <v>1000</v>
      </c>
      <c r="H41" s="269">
        <f t="shared" si="0"/>
        <v>0.82712985938792394</v>
      </c>
      <c r="I41" s="354">
        <v>197</v>
      </c>
      <c r="J41" s="362">
        <v>993</v>
      </c>
      <c r="K41" s="360">
        <f t="shared" si="5"/>
        <v>0.82133995037220842</v>
      </c>
      <c r="L41" s="363">
        <v>194</v>
      </c>
      <c r="M41" s="353">
        <v>267</v>
      </c>
      <c r="N41" s="268">
        <f t="shared" si="1"/>
        <v>0.22084367245657568</v>
      </c>
      <c r="O41" s="354">
        <v>105</v>
      </c>
      <c r="P41" s="362">
        <v>260</v>
      </c>
      <c r="Q41" s="360">
        <f t="shared" si="2"/>
        <v>0.21505376344086022</v>
      </c>
      <c r="R41" s="363">
        <v>93</v>
      </c>
      <c r="S41" s="364" t="s">
        <v>414</v>
      </c>
      <c r="T41" s="334" t="s">
        <v>329</v>
      </c>
      <c r="U41" s="354">
        <v>580</v>
      </c>
      <c r="V41" s="362">
        <v>733</v>
      </c>
      <c r="W41" s="360">
        <f t="shared" si="3"/>
        <v>0.60628618693134817</v>
      </c>
      <c r="X41" s="363">
        <v>231</v>
      </c>
    </row>
    <row r="42" spans="2:24">
      <c r="B42" s="69" t="s">
        <v>37</v>
      </c>
      <c r="C42" s="35">
        <v>9387</v>
      </c>
      <c r="D42" s="60">
        <v>1527</v>
      </c>
      <c r="E42" s="129">
        <f t="shared" si="4"/>
        <v>0.16267178012144456</v>
      </c>
      <c r="F42" s="232">
        <v>533</v>
      </c>
      <c r="G42" s="353">
        <v>7860</v>
      </c>
      <c r="H42" s="269">
        <f t="shared" si="0"/>
        <v>0.83732821987855544</v>
      </c>
      <c r="I42" s="354">
        <v>140</v>
      </c>
      <c r="J42" s="362">
        <v>7829</v>
      </c>
      <c r="K42" s="360">
        <f t="shared" si="5"/>
        <v>0.83402578033450514</v>
      </c>
      <c r="L42" s="363">
        <v>139</v>
      </c>
      <c r="M42" s="353">
        <v>1936</v>
      </c>
      <c r="N42" s="268">
        <f t="shared" si="1"/>
        <v>0.20624267604133376</v>
      </c>
      <c r="O42" s="354">
        <v>48</v>
      </c>
      <c r="P42" s="362">
        <v>1905</v>
      </c>
      <c r="Q42" s="360">
        <f t="shared" si="2"/>
        <v>0.20294023649728349</v>
      </c>
      <c r="R42" s="363">
        <v>44</v>
      </c>
      <c r="S42" s="88">
        <v>31</v>
      </c>
      <c r="T42" s="334" t="s">
        <v>329</v>
      </c>
      <c r="U42" s="354">
        <v>321</v>
      </c>
      <c r="V42" s="362">
        <v>5924</v>
      </c>
      <c r="W42" s="360">
        <f t="shared" si="3"/>
        <v>0.63108554383722171</v>
      </c>
      <c r="X42" s="363">
        <v>170</v>
      </c>
    </row>
    <row r="43" spans="2:24">
      <c r="B43" s="69" t="s">
        <v>38</v>
      </c>
      <c r="C43" s="12">
        <v>865</v>
      </c>
      <c r="D43" s="60">
        <v>180</v>
      </c>
      <c r="E43" s="129">
        <f t="shared" si="4"/>
        <v>0.20809248554913296</v>
      </c>
      <c r="F43" s="232">
        <v>480</v>
      </c>
      <c r="G43" s="353">
        <v>685</v>
      </c>
      <c r="H43" s="269">
        <f t="shared" si="0"/>
        <v>0.79190751445086704</v>
      </c>
      <c r="I43" s="354">
        <v>201</v>
      </c>
      <c r="J43" s="362">
        <v>673</v>
      </c>
      <c r="K43" s="360">
        <f t="shared" si="5"/>
        <v>0.77803468208092486</v>
      </c>
      <c r="L43" s="363">
        <v>200</v>
      </c>
      <c r="M43" s="353">
        <v>172</v>
      </c>
      <c r="N43" s="268">
        <f t="shared" si="1"/>
        <v>0.19884393063583816</v>
      </c>
      <c r="O43" s="354">
        <v>98</v>
      </c>
      <c r="P43" s="362">
        <v>160</v>
      </c>
      <c r="Q43" s="360">
        <f t="shared" si="2"/>
        <v>0.18497109826589594</v>
      </c>
      <c r="R43" s="363">
        <v>86</v>
      </c>
      <c r="S43" s="88">
        <v>12</v>
      </c>
      <c r="T43" s="334" t="s">
        <v>329</v>
      </c>
      <c r="U43" s="354">
        <v>256</v>
      </c>
      <c r="V43" s="362">
        <v>513</v>
      </c>
      <c r="W43" s="360">
        <f t="shared" si="3"/>
        <v>0.59306358381502888</v>
      </c>
      <c r="X43" s="363">
        <v>236</v>
      </c>
    </row>
    <row r="44" spans="2:24">
      <c r="B44" s="69" t="s">
        <v>39</v>
      </c>
      <c r="C44" s="35">
        <v>3293</v>
      </c>
      <c r="D44" s="60">
        <v>529</v>
      </c>
      <c r="E44" s="129">
        <f t="shared" si="4"/>
        <v>0.16064378985727301</v>
      </c>
      <c r="F44" s="232">
        <v>490</v>
      </c>
      <c r="G44" s="353">
        <v>2764</v>
      </c>
      <c r="H44" s="269">
        <f t="shared" si="0"/>
        <v>0.83935621014272699</v>
      </c>
      <c r="I44" s="354">
        <v>134</v>
      </c>
      <c r="J44" s="362">
        <v>2748</v>
      </c>
      <c r="K44" s="360">
        <f t="shared" si="5"/>
        <v>0.83449741876708172</v>
      </c>
      <c r="L44" s="363">
        <v>133</v>
      </c>
      <c r="M44" s="353">
        <v>1001</v>
      </c>
      <c r="N44" s="268">
        <f t="shared" si="1"/>
        <v>0.30397813543880958</v>
      </c>
      <c r="O44" s="354">
        <v>50</v>
      </c>
      <c r="P44" s="362">
        <v>985</v>
      </c>
      <c r="Q44" s="360">
        <f t="shared" si="2"/>
        <v>0.29911934406316426</v>
      </c>
      <c r="R44" s="363">
        <v>47</v>
      </c>
      <c r="S44" s="88">
        <v>16</v>
      </c>
      <c r="T44" s="334" t="s">
        <v>329</v>
      </c>
      <c r="U44" s="354">
        <v>245</v>
      </c>
      <c r="V44" s="362">
        <v>1763</v>
      </c>
      <c r="W44" s="360">
        <f t="shared" si="3"/>
        <v>0.53537807470391741</v>
      </c>
      <c r="X44" s="363">
        <v>183</v>
      </c>
    </row>
    <row r="45" spans="2:24">
      <c r="B45" s="10" t="s">
        <v>595</v>
      </c>
      <c r="C45" s="83"/>
      <c r="E45" s="84"/>
    </row>
    <row r="47" spans="2:24">
      <c r="B47" s="10" t="s">
        <v>563</v>
      </c>
    </row>
    <row r="48" spans="2:24">
      <c r="B48" s="10" t="s">
        <v>564</v>
      </c>
    </row>
    <row r="49" spans="2:2">
      <c r="B49" s="10" t="s">
        <v>565</v>
      </c>
    </row>
    <row r="50" spans="2:2">
      <c r="B50" s="10" t="s">
        <v>566</v>
      </c>
    </row>
    <row r="51" spans="2:2">
      <c r="B51" s="10" t="s">
        <v>567</v>
      </c>
    </row>
    <row r="52" spans="2:2">
      <c r="B52" s="10" t="s">
        <v>568</v>
      </c>
    </row>
  </sheetData>
  <mergeCells count="8">
    <mergeCell ref="M3:O3"/>
    <mergeCell ref="P3:R3"/>
    <mergeCell ref="S3:U3"/>
    <mergeCell ref="V3:X3"/>
    <mergeCell ref="B2:X2"/>
    <mergeCell ref="D3:F3"/>
    <mergeCell ref="G3:I3"/>
    <mergeCell ref="J3:L3"/>
  </mergeCells>
  <phoneticPr fontId="21" type="noConversion"/>
  <conditionalFormatting sqref="C6:C44">
    <cfRule type="top10" dxfId="17" priority="1" rank="10"/>
    <cfRule type="top10" dxfId="16" priority="2" rank="10"/>
  </conditionalFormatting>
  <hyperlinks>
    <hyperlink ref="B1" location="'Table of Contents'!A1" display="Table of Contents" xr:uid="{CE4242B9-F176-47AF-8F99-95B2D5790CD6}"/>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507C-2867-48E1-9F84-C974E461CC9F}">
  <dimension ref="A1:AE276"/>
  <sheetViews>
    <sheetView workbookViewId="0"/>
  </sheetViews>
  <sheetFormatPr defaultColWidth="9" defaultRowHeight="14.25"/>
  <cols>
    <col min="1" max="1" width="9" style="85"/>
    <col min="2" max="2" width="24.1328125" style="85" customWidth="1"/>
    <col min="3" max="3" width="23.73046875" style="85" customWidth="1"/>
    <col min="4" max="5" width="11.1328125" style="85" customWidth="1"/>
    <col min="6" max="16384" width="9" style="85"/>
  </cols>
  <sheetData>
    <row r="1" spans="1:31">
      <c r="A1" s="87"/>
      <c r="B1" s="86" t="s">
        <v>114</v>
      </c>
      <c r="C1"/>
      <c r="D1"/>
      <c r="E1" s="87"/>
      <c r="F1" s="87"/>
      <c r="G1"/>
      <c r="H1"/>
      <c r="I1"/>
      <c r="J1"/>
      <c r="K1"/>
      <c r="L1"/>
      <c r="M1"/>
      <c r="N1"/>
      <c r="O1"/>
      <c r="P1"/>
      <c r="Q1"/>
      <c r="R1"/>
      <c r="S1"/>
      <c r="T1"/>
      <c r="U1"/>
      <c r="V1"/>
      <c r="W1"/>
      <c r="X1"/>
      <c r="Y1"/>
      <c r="Z1"/>
      <c r="AA1"/>
      <c r="AB1"/>
      <c r="AC1"/>
      <c r="AD1"/>
      <c r="AE1"/>
    </row>
    <row r="2" spans="1:31" ht="30" customHeight="1">
      <c r="A2"/>
      <c r="B2" s="431" t="s">
        <v>425</v>
      </c>
      <c r="C2" s="432"/>
      <c r="D2"/>
      <c r="E2"/>
      <c r="F2"/>
      <c r="G2"/>
      <c r="H2"/>
      <c r="I2"/>
      <c r="J2"/>
      <c r="K2"/>
      <c r="L2"/>
      <c r="M2"/>
      <c r="N2"/>
      <c r="O2"/>
      <c r="P2"/>
      <c r="Q2"/>
      <c r="R2"/>
      <c r="S2"/>
      <c r="T2"/>
      <c r="U2"/>
      <c r="V2"/>
      <c r="W2"/>
      <c r="X2"/>
      <c r="Y2"/>
      <c r="Z2"/>
      <c r="AA2"/>
      <c r="AB2"/>
      <c r="AC2"/>
      <c r="AD2"/>
      <c r="AE2"/>
    </row>
    <row r="3" spans="1:31">
      <c r="A3"/>
      <c r="B3" s="88" t="s">
        <v>168</v>
      </c>
      <c r="C3" s="35">
        <v>61177</v>
      </c>
      <c r="D3"/>
      <c r="E3"/>
      <c r="F3"/>
      <c r="G3"/>
      <c r="H3"/>
      <c r="I3"/>
      <c r="J3"/>
      <c r="K3"/>
      <c r="L3"/>
      <c r="M3"/>
      <c r="N3"/>
      <c r="O3"/>
      <c r="P3"/>
      <c r="Q3"/>
      <c r="R3"/>
      <c r="S3"/>
      <c r="T3"/>
      <c r="U3"/>
      <c r="V3"/>
      <c r="W3"/>
      <c r="X3"/>
      <c r="Y3"/>
      <c r="Z3"/>
      <c r="AA3"/>
      <c r="AB3"/>
      <c r="AC3"/>
      <c r="AD3"/>
      <c r="AE3"/>
    </row>
    <row r="4" spans="1:31">
      <c r="A4"/>
      <c r="B4" s="88" t="s">
        <v>169</v>
      </c>
      <c r="C4" s="35">
        <v>14245</v>
      </c>
      <c r="D4"/>
      <c r="E4"/>
      <c r="F4"/>
      <c r="G4"/>
      <c r="H4"/>
      <c r="I4"/>
      <c r="J4"/>
      <c r="K4"/>
      <c r="L4"/>
      <c r="M4"/>
      <c r="N4"/>
      <c r="O4"/>
      <c r="P4"/>
      <c r="Q4"/>
      <c r="R4"/>
      <c r="S4"/>
      <c r="T4"/>
      <c r="U4"/>
      <c r="V4"/>
      <c r="W4"/>
      <c r="X4"/>
      <c r="Y4"/>
      <c r="Z4"/>
      <c r="AA4"/>
      <c r="AB4"/>
      <c r="AC4"/>
      <c r="AD4"/>
      <c r="AE4"/>
    </row>
    <row r="5" spans="1:31">
      <c r="A5"/>
      <c r="B5" s="10" t="s">
        <v>595</v>
      </c>
      <c r="C5"/>
      <c r="D5" s="155"/>
      <c r="E5"/>
      <c r="F5"/>
      <c r="G5"/>
      <c r="H5"/>
      <c r="I5"/>
      <c r="J5"/>
      <c r="K5"/>
      <c r="L5"/>
      <c r="M5"/>
      <c r="N5"/>
      <c r="O5"/>
      <c r="P5"/>
      <c r="Q5"/>
      <c r="R5"/>
      <c r="S5"/>
      <c r="T5"/>
      <c r="U5"/>
      <c r="V5"/>
      <c r="W5"/>
      <c r="X5"/>
      <c r="Y5"/>
      <c r="Z5"/>
      <c r="AA5"/>
      <c r="AB5"/>
      <c r="AC5"/>
      <c r="AD5"/>
      <c r="AE5"/>
    </row>
    <row r="6" spans="1:31" ht="15.75" customHeight="1">
      <c r="A6"/>
      <c r="B6"/>
      <c r="C6"/>
      <c r="D6"/>
      <c r="E6"/>
      <c r="F6"/>
      <c r="G6"/>
      <c r="H6"/>
      <c r="I6"/>
      <c r="J6"/>
      <c r="K6"/>
      <c r="L6"/>
      <c r="M6"/>
      <c r="N6"/>
      <c r="O6"/>
      <c r="P6"/>
      <c r="Q6"/>
      <c r="R6"/>
      <c r="S6"/>
      <c r="T6"/>
      <c r="U6"/>
      <c r="V6"/>
      <c r="W6"/>
      <c r="X6"/>
      <c r="Y6"/>
      <c r="Z6"/>
      <c r="AA6"/>
      <c r="AB6"/>
      <c r="AC6"/>
      <c r="AD6"/>
      <c r="AE6"/>
    </row>
    <row r="7" spans="1:31" ht="31.5" customHeight="1">
      <c r="A7"/>
      <c r="B7" s="433" t="s">
        <v>426</v>
      </c>
      <c r="C7" s="434"/>
      <c r="D7"/>
      <c r="E7"/>
      <c r="F7"/>
      <c r="G7"/>
      <c r="H7"/>
      <c r="I7"/>
      <c r="J7"/>
      <c r="K7"/>
      <c r="L7"/>
      <c r="M7"/>
      <c r="N7"/>
      <c r="O7"/>
      <c r="P7"/>
      <c r="Q7"/>
      <c r="R7"/>
      <c r="S7"/>
      <c r="T7"/>
      <c r="U7"/>
      <c r="V7"/>
      <c r="W7"/>
      <c r="X7"/>
      <c r="Y7"/>
      <c r="Z7"/>
      <c r="AA7"/>
      <c r="AB7"/>
      <c r="AC7"/>
      <c r="AD7"/>
      <c r="AE7"/>
    </row>
    <row r="8" spans="1:31">
      <c r="A8"/>
      <c r="B8" s="88" t="s">
        <v>168</v>
      </c>
      <c r="C8" s="35">
        <v>88846</v>
      </c>
      <c r="D8"/>
      <c r="E8"/>
      <c r="F8"/>
      <c r="G8"/>
      <c r="H8"/>
      <c r="I8"/>
      <c r="J8"/>
      <c r="K8"/>
      <c r="L8"/>
      <c r="M8"/>
      <c r="N8"/>
      <c r="O8"/>
      <c r="P8"/>
      <c r="Q8"/>
      <c r="R8"/>
      <c r="S8"/>
      <c r="T8"/>
      <c r="U8"/>
      <c r="V8"/>
      <c r="W8"/>
      <c r="X8"/>
      <c r="Y8"/>
      <c r="Z8"/>
      <c r="AA8"/>
      <c r="AB8"/>
      <c r="AC8"/>
      <c r="AD8"/>
      <c r="AE8"/>
    </row>
    <row r="9" spans="1:31">
      <c r="A9"/>
      <c r="B9" s="88" t="s">
        <v>169</v>
      </c>
      <c r="C9" s="35">
        <v>257772</v>
      </c>
      <c r="D9"/>
      <c r="E9"/>
      <c r="F9"/>
      <c r="G9"/>
      <c r="H9"/>
      <c r="I9"/>
      <c r="J9"/>
      <c r="K9"/>
      <c r="L9"/>
      <c r="M9"/>
      <c r="N9"/>
      <c r="O9"/>
      <c r="P9"/>
      <c r="Q9"/>
      <c r="R9"/>
      <c r="S9"/>
      <c r="T9"/>
      <c r="U9"/>
      <c r="V9"/>
      <c r="W9"/>
      <c r="X9"/>
      <c r="Y9"/>
      <c r="Z9"/>
      <c r="AA9"/>
      <c r="AB9"/>
      <c r="AC9"/>
      <c r="AD9"/>
      <c r="AE9"/>
    </row>
    <row r="10" spans="1:31">
      <c r="A10"/>
      <c r="B10" s="10" t="s">
        <v>600</v>
      </c>
      <c r="C10"/>
      <c r="D10"/>
      <c r="E10"/>
      <c r="F10"/>
      <c r="G10"/>
      <c r="H10"/>
      <c r="I10"/>
      <c r="J10"/>
      <c r="K10"/>
      <c r="L10"/>
      <c r="M10"/>
      <c r="N10"/>
      <c r="O10"/>
      <c r="P10"/>
      <c r="Q10"/>
      <c r="R10"/>
      <c r="S10"/>
      <c r="T10"/>
      <c r="U10"/>
      <c r="V10"/>
      <c r="W10"/>
      <c r="X10"/>
      <c r="Y10"/>
      <c r="Z10"/>
      <c r="AA10"/>
      <c r="AB10"/>
      <c r="AC10"/>
      <c r="AD10"/>
      <c r="AE10"/>
    </row>
    <row r="11" spans="1:31" ht="15.4">
      <c r="A11"/>
      <c r="B11"/>
      <c r="C11"/>
      <c r="D11"/>
      <c r="E11"/>
      <c r="F11"/>
      <c r="G11"/>
      <c r="H11"/>
      <c r="I11"/>
      <c r="J11"/>
      <c r="K11"/>
      <c r="L11"/>
      <c r="M11"/>
      <c r="N11"/>
      <c r="O11"/>
      <c r="P11"/>
      <c r="Q11"/>
      <c r="R11"/>
      <c r="S11"/>
      <c r="T11"/>
      <c r="U11"/>
      <c r="V11"/>
      <c r="W11"/>
      <c r="X11"/>
      <c r="Y11"/>
      <c r="Z11"/>
      <c r="AA11"/>
      <c r="AB11" s="5"/>
      <c r="AC11" s="5"/>
      <c r="AD11" s="5"/>
      <c r="AE11" s="5"/>
    </row>
    <row r="12" spans="1:31" ht="15.75">
      <c r="A12"/>
      <c r="B12" s="396" t="s">
        <v>486</v>
      </c>
      <c r="C12" s="396"/>
      <c r="D12" s="396"/>
      <c r="E12" s="396"/>
      <c r="F12" s="396"/>
      <c r="G12"/>
      <c r="H12"/>
      <c r="I12"/>
      <c r="J12"/>
      <c r="K12"/>
      <c r="L12"/>
      <c r="M12"/>
      <c r="N12"/>
      <c r="O12"/>
      <c r="P12"/>
      <c r="Q12"/>
      <c r="R12"/>
      <c r="S12"/>
      <c r="T12"/>
      <c r="U12"/>
      <c r="V12"/>
      <c r="W12"/>
      <c r="X12"/>
      <c r="Y12"/>
      <c r="Z12"/>
      <c r="AA12"/>
    </row>
    <row r="13" spans="1:31" ht="62.25" customHeight="1">
      <c r="A13"/>
      <c r="B13" s="128" t="s">
        <v>0</v>
      </c>
      <c r="C13" s="128" t="s">
        <v>493</v>
      </c>
      <c r="D13" s="137" t="s">
        <v>487</v>
      </c>
      <c r="E13" s="137" t="s">
        <v>488</v>
      </c>
      <c r="F13" s="137" t="s">
        <v>342</v>
      </c>
      <c r="G13"/>
      <c r="H13"/>
      <c r="I13"/>
      <c r="J13"/>
      <c r="K13"/>
      <c r="L13"/>
      <c r="M13"/>
      <c r="N13"/>
      <c r="O13"/>
      <c r="P13"/>
      <c r="Q13"/>
      <c r="R13"/>
      <c r="S13"/>
      <c r="T13"/>
      <c r="U13"/>
      <c r="V13"/>
      <c r="W13"/>
      <c r="X13"/>
      <c r="Y13"/>
      <c r="Z13"/>
      <c r="AA13"/>
    </row>
    <row r="14" spans="1:31">
      <c r="A14"/>
      <c r="B14" s="20" t="s">
        <v>1</v>
      </c>
      <c r="C14" s="12">
        <v>294</v>
      </c>
      <c r="D14" s="12">
        <v>73</v>
      </c>
      <c r="E14" s="12">
        <v>67</v>
      </c>
      <c r="F14" s="129">
        <f>(D14+E14)/C14</f>
        <v>0.47619047619047616</v>
      </c>
      <c r="G14"/>
      <c r="H14"/>
      <c r="I14"/>
      <c r="J14"/>
      <c r="K14"/>
      <c r="L14"/>
      <c r="M14"/>
      <c r="N14"/>
      <c r="O14"/>
      <c r="P14"/>
      <c r="Q14"/>
      <c r="R14"/>
      <c r="S14"/>
      <c r="T14"/>
      <c r="U14"/>
      <c r="V14"/>
      <c r="W14"/>
      <c r="X14"/>
      <c r="Y14"/>
      <c r="Z14"/>
      <c r="AA14"/>
    </row>
    <row r="15" spans="1:31">
      <c r="A15"/>
      <c r="B15" s="20" t="s">
        <v>2</v>
      </c>
      <c r="C15" s="12">
        <v>405</v>
      </c>
      <c r="D15" s="12">
        <v>22</v>
      </c>
      <c r="E15" s="12">
        <v>148</v>
      </c>
      <c r="F15" s="129">
        <f t="shared" ref="F15:F53" si="0">(D15+E15)/C15</f>
        <v>0.41975308641975306</v>
      </c>
      <c r="G15"/>
      <c r="H15"/>
      <c r="I15"/>
      <c r="J15"/>
      <c r="K15"/>
      <c r="L15"/>
      <c r="M15"/>
      <c r="N15"/>
      <c r="O15"/>
      <c r="P15"/>
      <c r="Q15"/>
      <c r="R15"/>
      <c r="S15"/>
      <c r="T15"/>
      <c r="U15"/>
      <c r="V15"/>
      <c r="W15"/>
      <c r="X15"/>
      <c r="Y15"/>
      <c r="Z15"/>
      <c r="AA15"/>
    </row>
    <row r="16" spans="1:31">
      <c r="A16"/>
      <c r="B16" s="20" t="s">
        <v>3</v>
      </c>
      <c r="C16" s="35">
        <v>3941</v>
      </c>
      <c r="D16" s="12">
        <v>253</v>
      </c>
      <c r="E16" s="35">
        <v>1122</v>
      </c>
      <c r="F16" s="129">
        <f t="shared" si="0"/>
        <v>0.34889621923369701</v>
      </c>
      <c r="G16"/>
      <c r="H16"/>
      <c r="I16"/>
      <c r="J16"/>
      <c r="K16"/>
      <c r="L16"/>
      <c r="M16"/>
      <c r="N16"/>
      <c r="O16"/>
      <c r="P16"/>
      <c r="Q16"/>
      <c r="R16"/>
      <c r="S16"/>
      <c r="T16"/>
      <c r="U16"/>
      <c r="V16"/>
      <c r="W16"/>
      <c r="X16"/>
      <c r="Y16"/>
      <c r="Z16"/>
      <c r="AA16"/>
    </row>
    <row r="17" spans="1:27">
      <c r="A17"/>
      <c r="B17" s="20" t="s">
        <v>4</v>
      </c>
      <c r="C17" s="35">
        <v>2596</v>
      </c>
      <c r="D17" s="12">
        <v>263</v>
      </c>
      <c r="E17" s="35">
        <v>1004</v>
      </c>
      <c r="F17" s="129">
        <f t="shared" si="0"/>
        <v>0.48805855161787365</v>
      </c>
      <c r="G17"/>
      <c r="H17"/>
      <c r="I17"/>
      <c r="J17"/>
      <c r="K17"/>
      <c r="L17"/>
      <c r="M17"/>
      <c r="N17"/>
      <c r="O17"/>
      <c r="P17"/>
      <c r="Q17"/>
      <c r="R17"/>
      <c r="S17"/>
      <c r="T17"/>
      <c r="U17"/>
      <c r="V17"/>
      <c r="W17"/>
      <c r="X17"/>
      <c r="Y17"/>
      <c r="Z17"/>
      <c r="AA17"/>
    </row>
    <row r="18" spans="1:27">
      <c r="A18"/>
      <c r="B18" s="20" t="s">
        <v>5</v>
      </c>
      <c r="C18" s="35">
        <v>2687</v>
      </c>
      <c r="D18" s="12">
        <v>125</v>
      </c>
      <c r="E18" s="12">
        <v>854</v>
      </c>
      <c r="F18" s="129">
        <f t="shared" si="0"/>
        <v>0.36434685522887977</v>
      </c>
      <c r="G18"/>
      <c r="H18"/>
      <c r="I18"/>
      <c r="J18"/>
      <c r="K18"/>
      <c r="L18"/>
      <c r="M18"/>
      <c r="N18"/>
      <c r="O18"/>
      <c r="P18"/>
      <c r="Q18"/>
      <c r="R18"/>
      <c r="S18"/>
      <c r="T18"/>
      <c r="U18"/>
      <c r="V18"/>
      <c r="W18"/>
      <c r="X18"/>
      <c r="Y18"/>
      <c r="Z18"/>
      <c r="AA18"/>
    </row>
    <row r="19" spans="1:27">
      <c r="A19"/>
      <c r="B19" s="20" t="s">
        <v>6</v>
      </c>
      <c r="C19" s="35">
        <v>15374</v>
      </c>
      <c r="D19" s="12">
        <v>748</v>
      </c>
      <c r="E19" s="35">
        <v>4453</v>
      </c>
      <c r="F19" s="129">
        <f t="shared" si="0"/>
        <v>0.3382984259138806</v>
      </c>
      <c r="G19"/>
      <c r="H19"/>
      <c r="I19"/>
      <c r="J19"/>
      <c r="K19"/>
      <c r="L19"/>
      <c r="M19"/>
      <c r="N19"/>
      <c r="O19"/>
      <c r="P19"/>
      <c r="Q19"/>
      <c r="R19"/>
      <c r="S19"/>
      <c r="T19"/>
      <c r="U19"/>
      <c r="V19"/>
      <c r="W19"/>
      <c r="X19"/>
      <c r="Y19"/>
      <c r="Z19"/>
      <c r="AA19"/>
    </row>
    <row r="20" spans="1:27">
      <c r="A20"/>
      <c r="B20" s="20" t="s">
        <v>7</v>
      </c>
      <c r="C20" s="12">
        <v>86</v>
      </c>
      <c r="D20" s="12">
        <v>15</v>
      </c>
      <c r="E20" s="12">
        <v>20</v>
      </c>
      <c r="F20" s="129">
        <f t="shared" si="0"/>
        <v>0.40697674418604651</v>
      </c>
      <c r="G20"/>
      <c r="H20"/>
      <c r="I20"/>
      <c r="J20"/>
      <c r="K20"/>
      <c r="L20"/>
      <c r="M20"/>
      <c r="N20"/>
      <c r="O20"/>
      <c r="P20"/>
      <c r="Q20"/>
      <c r="R20"/>
      <c r="S20"/>
      <c r="T20"/>
      <c r="U20"/>
      <c r="V20"/>
      <c r="W20"/>
      <c r="X20"/>
      <c r="Y20"/>
      <c r="Z20"/>
      <c r="AA20"/>
    </row>
    <row r="21" spans="1:27">
      <c r="A21"/>
      <c r="B21" s="20" t="s">
        <v>8</v>
      </c>
      <c r="C21" s="35">
        <v>2412</v>
      </c>
      <c r="D21" s="12">
        <v>214</v>
      </c>
      <c r="E21" s="12">
        <v>671</v>
      </c>
      <c r="F21" s="129">
        <f t="shared" si="0"/>
        <v>0.36691542288557216</v>
      </c>
      <c r="G21"/>
      <c r="H21"/>
      <c r="I21"/>
      <c r="J21"/>
      <c r="K21"/>
      <c r="L21"/>
      <c r="M21"/>
      <c r="N21"/>
      <c r="O21"/>
      <c r="P21"/>
      <c r="Q21"/>
      <c r="R21"/>
      <c r="S21"/>
      <c r="T21"/>
      <c r="U21"/>
      <c r="V21"/>
      <c r="W21"/>
      <c r="X21"/>
      <c r="Y21"/>
      <c r="Z21"/>
      <c r="AA21"/>
    </row>
    <row r="22" spans="1:27">
      <c r="A22"/>
      <c r="B22" s="20" t="s">
        <v>9</v>
      </c>
      <c r="C22" s="12">
        <v>977</v>
      </c>
      <c r="D22" s="12">
        <v>125</v>
      </c>
      <c r="E22" s="12">
        <v>401</v>
      </c>
      <c r="F22" s="129">
        <f t="shared" si="0"/>
        <v>0.53838280450358245</v>
      </c>
      <c r="G22"/>
      <c r="H22"/>
      <c r="I22"/>
      <c r="J22"/>
      <c r="K22"/>
      <c r="L22"/>
      <c r="M22"/>
      <c r="N22"/>
      <c r="O22"/>
      <c r="P22"/>
      <c r="Q22"/>
      <c r="R22"/>
      <c r="S22"/>
      <c r="T22"/>
      <c r="U22"/>
      <c r="V22"/>
      <c r="W22"/>
      <c r="X22"/>
      <c r="Y22"/>
      <c r="Z22"/>
      <c r="AA22"/>
    </row>
    <row r="23" spans="1:27">
      <c r="A23"/>
      <c r="B23" s="20" t="s">
        <v>10</v>
      </c>
      <c r="C23" s="12">
        <v>159</v>
      </c>
      <c r="D23" s="12">
        <v>10</v>
      </c>
      <c r="E23" s="12">
        <v>53</v>
      </c>
      <c r="F23" s="129">
        <f t="shared" si="0"/>
        <v>0.39622641509433965</v>
      </c>
      <c r="G23"/>
      <c r="H23"/>
      <c r="I23"/>
      <c r="J23"/>
      <c r="K23"/>
      <c r="L23"/>
      <c r="M23"/>
      <c r="N23"/>
      <c r="O23"/>
      <c r="P23"/>
      <c r="Q23"/>
      <c r="R23"/>
      <c r="S23"/>
      <c r="T23"/>
      <c r="U23"/>
      <c r="V23"/>
      <c r="W23"/>
      <c r="X23"/>
      <c r="Y23"/>
      <c r="Z23"/>
      <c r="AA23"/>
    </row>
    <row r="24" spans="1:27">
      <c r="A24"/>
      <c r="B24" s="20" t="s">
        <v>11</v>
      </c>
      <c r="C24" s="35">
        <v>1187</v>
      </c>
      <c r="D24" s="12">
        <v>148</v>
      </c>
      <c r="E24" s="12">
        <v>298</v>
      </c>
      <c r="F24" s="129">
        <f t="shared" si="0"/>
        <v>0.37573715248525696</v>
      </c>
      <c r="G24"/>
      <c r="H24"/>
      <c r="I24"/>
      <c r="J24"/>
      <c r="K24"/>
      <c r="L24"/>
      <c r="M24"/>
      <c r="N24"/>
      <c r="O24"/>
      <c r="P24"/>
      <c r="Q24"/>
      <c r="R24"/>
      <c r="S24"/>
      <c r="T24"/>
      <c r="U24"/>
      <c r="V24"/>
      <c r="W24"/>
      <c r="X24"/>
      <c r="Y24"/>
      <c r="Z24"/>
      <c r="AA24"/>
    </row>
    <row r="25" spans="1:27">
      <c r="A25"/>
      <c r="B25" s="20" t="s">
        <v>12</v>
      </c>
      <c r="C25" s="12">
        <v>59</v>
      </c>
      <c r="D25" s="12">
        <v>0</v>
      </c>
      <c r="E25" s="12">
        <v>14</v>
      </c>
      <c r="F25" s="129">
        <f t="shared" si="0"/>
        <v>0.23728813559322035</v>
      </c>
      <c r="G25"/>
      <c r="H25"/>
      <c r="I25"/>
      <c r="J25"/>
      <c r="K25"/>
      <c r="L25"/>
      <c r="M25"/>
      <c r="N25"/>
      <c r="O25"/>
      <c r="P25"/>
      <c r="Q25"/>
      <c r="R25"/>
      <c r="S25"/>
      <c r="T25"/>
      <c r="U25"/>
      <c r="V25"/>
      <c r="W25"/>
      <c r="X25"/>
      <c r="Y25"/>
      <c r="Z25"/>
      <c r="AA25"/>
    </row>
    <row r="26" spans="1:27">
      <c r="A26"/>
      <c r="B26" s="20" t="s">
        <v>13</v>
      </c>
      <c r="C26" s="35">
        <v>1584</v>
      </c>
      <c r="D26" s="12">
        <v>228</v>
      </c>
      <c r="E26" s="12">
        <v>462</v>
      </c>
      <c r="F26" s="129">
        <f t="shared" si="0"/>
        <v>0.43560606060606061</v>
      </c>
      <c r="G26"/>
      <c r="H26"/>
      <c r="I26"/>
      <c r="J26"/>
      <c r="K26"/>
      <c r="L26"/>
      <c r="M26"/>
      <c r="N26"/>
      <c r="O26"/>
      <c r="P26"/>
      <c r="Q26"/>
      <c r="R26"/>
      <c r="S26"/>
      <c r="T26"/>
      <c r="U26"/>
      <c r="V26"/>
      <c r="W26"/>
      <c r="X26"/>
      <c r="Y26"/>
      <c r="Z26"/>
      <c r="AA26"/>
    </row>
    <row r="27" spans="1:27">
      <c r="A27"/>
      <c r="B27" s="20" t="s">
        <v>489</v>
      </c>
      <c r="C27" s="35">
        <v>1759</v>
      </c>
      <c r="D27" s="12">
        <v>139</v>
      </c>
      <c r="E27" s="12">
        <v>593</v>
      </c>
      <c r="F27" s="129">
        <f t="shared" si="0"/>
        <v>0.41614553723706649</v>
      </c>
      <c r="G27"/>
      <c r="H27"/>
      <c r="I27"/>
      <c r="J27"/>
      <c r="K27"/>
      <c r="L27"/>
      <c r="M27"/>
      <c r="N27"/>
      <c r="O27"/>
      <c r="P27"/>
      <c r="Q27"/>
      <c r="R27"/>
      <c r="S27"/>
      <c r="T27"/>
      <c r="U27"/>
      <c r="V27"/>
      <c r="W27"/>
      <c r="X27"/>
      <c r="Y27"/>
      <c r="Z27"/>
      <c r="AA27"/>
    </row>
    <row r="28" spans="1:27">
      <c r="A28"/>
      <c r="B28" s="20" t="s">
        <v>15</v>
      </c>
      <c r="C28" s="35">
        <v>2814</v>
      </c>
      <c r="D28" s="12">
        <v>42</v>
      </c>
      <c r="E28" s="12">
        <v>913</v>
      </c>
      <c r="F28" s="129">
        <f t="shared" si="0"/>
        <v>0.33937455579246623</v>
      </c>
      <c r="G28"/>
      <c r="H28"/>
      <c r="I28"/>
      <c r="J28"/>
      <c r="K28"/>
      <c r="L28"/>
      <c r="M28"/>
      <c r="N28"/>
      <c r="O28"/>
      <c r="P28"/>
      <c r="Q28"/>
      <c r="R28"/>
      <c r="S28"/>
      <c r="T28"/>
      <c r="U28"/>
      <c r="V28"/>
      <c r="W28"/>
      <c r="X28"/>
      <c r="Y28"/>
      <c r="Z28"/>
      <c r="AA28"/>
    </row>
    <row r="29" spans="1:27">
      <c r="A29"/>
      <c r="B29" s="20" t="s">
        <v>16</v>
      </c>
      <c r="C29" s="35">
        <v>1554</v>
      </c>
      <c r="D29" s="12">
        <v>45</v>
      </c>
      <c r="E29" s="12">
        <v>501</v>
      </c>
      <c r="F29" s="129">
        <f t="shared" si="0"/>
        <v>0.35135135135135137</v>
      </c>
      <c r="G29"/>
      <c r="H29"/>
      <c r="I29"/>
      <c r="J29"/>
      <c r="K29"/>
      <c r="L29"/>
      <c r="M29"/>
      <c r="N29"/>
      <c r="O29"/>
      <c r="P29"/>
      <c r="Q29"/>
      <c r="R29"/>
      <c r="S29"/>
      <c r="T29"/>
      <c r="U29"/>
      <c r="V29"/>
      <c r="W29"/>
      <c r="X29"/>
      <c r="Y29"/>
      <c r="Z29"/>
      <c r="AA29"/>
    </row>
    <row r="30" spans="1:27">
      <c r="A30"/>
      <c r="B30" s="20" t="s">
        <v>17</v>
      </c>
      <c r="C30" s="35">
        <v>76662</v>
      </c>
      <c r="D30" s="35">
        <v>5477</v>
      </c>
      <c r="E30" s="35">
        <v>21399</v>
      </c>
      <c r="F30" s="129">
        <f t="shared" si="0"/>
        <v>0.35057786126112023</v>
      </c>
      <c r="G30"/>
      <c r="H30"/>
      <c r="I30"/>
      <c r="J30"/>
      <c r="K30"/>
      <c r="L30"/>
      <c r="M30"/>
      <c r="N30"/>
      <c r="O30"/>
      <c r="P30"/>
      <c r="Q30"/>
      <c r="R30"/>
      <c r="S30"/>
      <c r="T30"/>
      <c r="U30"/>
      <c r="V30"/>
      <c r="W30"/>
      <c r="X30"/>
      <c r="Y30"/>
      <c r="Z30"/>
      <c r="AA30"/>
    </row>
    <row r="31" spans="1:27">
      <c r="A31"/>
      <c r="B31" s="20" t="s">
        <v>18</v>
      </c>
      <c r="C31" s="35">
        <v>6803</v>
      </c>
      <c r="D31" s="12">
        <v>213</v>
      </c>
      <c r="E31" s="35">
        <v>1701</v>
      </c>
      <c r="F31" s="129">
        <f t="shared" si="0"/>
        <v>0.28134646479494341</v>
      </c>
      <c r="G31"/>
      <c r="H31"/>
      <c r="I31"/>
      <c r="J31"/>
      <c r="K31"/>
      <c r="L31"/>
      <c r="M31"/>
      <c r="N31"/>
      <c r="O31"/>
      <c r="P31"/>
      <c r="Q31"/>
      <c r="R31"/>
      <c r="S31"/>
      <c r="T31"/>
      <c r="U31"/>
      <c r="V31"/>
      <c r="W31"/>
      <c r="X31"/>
      <c r="Y31"/>
      <c r="Z31"/>
      <c r="AA31"/>
    </row>
    <row r="32" spans="1:27">
      <c r="A32"/>
      <c r="B32" s="20" t="s">
        <v>19</v>
      </c>
      <c r="C32" s="35">
        <v>1314</v>
      </c>
      <c r="D32" s="12">
        <v>28</v>
      </c>
      <c r="E32" s="12">
        <v>450</v>
      </c>
      <c r="F32" s="129">
        <f t="shared" si="0"/>
        <v>0.36377473363774732</v>
      </c>
      <c r="G32"/>
      <c r="H32"/>
      <c r="I32"/>
      <c r="J32"/>
      <c r="K32"/>
      <c r="L32"/>
      <c r="M32"/>
      <c r="N32"/>
      <c r="O32"/>
      <c r="P32"/>
      <c r="Q32"/>
      <c r="R32"/>
      <c r="S32"/>
      <c r="T32"/>
      <c r="U32"/>
      <c r="V32"/>
      <c r="W32"/>
      <c r="X32"/>
      <c r="Y32"/>
      <c r="Z32"/>
      <c r="AA32"/>
    </row>
    <row r="33" spans="1:28">
      <c r="A33"/>
      <c r="B33" s="20" t="s">
        <v>20</v>
      </c>
      <c r="C33" s="12">
        <v>933</v>
      </c>
      <c r="D33" s="12">
        <v>39</v>
      </c>
      <c r="E33" s="12">
        <v>295</v>
      </c>
      <c r="F33" s="129">
        <f t="shared" si="0"/>
        <v>0.35798499464094319</v>
      </c>
      <c r="G33"/>
      <c r="H33"/>
      <c r="I33"/>
      <c r="J33"/>
      <c r="K33"/>
      <c r="L33"/>
      <c r="M33"/>
      <c r="N33"/>
      <c r="O33"/>
      <c r="P33"/>
      <c r="Q33"/>
      <c r="R33"/>
      <c r="S33"/>
      <c r="T33"/>
      <c r="U33"/>
      <c r="V33"/>
      <c r="W33"/>
      <c r="X33"/>
      <c r="Y33"/>
      <c r="Z33"/>
      <c r="AA33"/>
    </row>
    <row r="34" spans="1:28">
      <c r="A34"/>
      <c r="B34" s="20" t="s">
        <v>21</v>
      </c>
      <c r="C34" s="35">
        <v>1722</v>
      </c>
      <c r="D34" s="12">
        <v>164</v>
      </c>
      <c r="E34" s="12">
        <v>560</v>
      </c>
      <c r="F34" s="129">
        <f t="shared" si="0"/>
        <v>0.42044134727061555</v>
      </c>
      <c r="G34"/>
      <c r="H34"/>
      <c r="I34"/>
      <c r="J34"/>
      <c r="K34"/>
      <c r="L34"/>
      <c r="M34"/>
      <c r="N34"/>
      <c r="O34"/>
      <c r="P34"/>
      <c r="Q34"/>
      <c r="R34"/>
      <c r="S34"/>
      <c r="T34"/>
      <c r="U34"/>
      <c r="V34"/>
      <c r="W34"/>
      <c r="X34"/>
      <c r="Y34"/>
      <c r="Z34"/>
      <c r="AA34"/>
    </row>
    <row r="35" spans="1:28">
      <c r="A35"/>
      <c r="B35" s="20" t="s">
        <v>22</v>
      </c>
      <c r="C35" s="12">
        <v>343</v>
      </c>
      <c r="D35" s="12">
        <v>34</v>
      </c>
      <c r="E35" s="12">
        <v>86</v>
      </c>
      <c r="F35" s="129">
        <f t="shared" si="0"/>
        <v>0.3498542274052478</v>
      </c>
      <c r="G35"/>
      <c r="H35"/>
      <c r="I35"/>
      <c r="J35"/>
      <c r="K35"/>
      <c r="L35"/>
      <c r="M35"/>
      <c r="N35"/>
      <c r="O35"/>
      <c r="P35"/>
      <c r="Q35"/>
      <c r="R35"/>
      <c r="S35"/>
      <c r="T35"/>
      <c r="U35"/>
      <c r="V35"/>
      <c r="W35"/>
      <c r="X35"/>
      <c r="Y35"/>
      <c r="Z35"/>
      <c r="AA35"/>
    </row>
    <row r="36" spans="1:28">
      <c r="A36"/>
      <c r="B36" s="20" t="s">
        <v>23</v>
      </c>
      <c r="C36" s="35">
        <v>1317</v>
      </c>
      <c r="D36" s="12">
        <v>135</v>
      </c>
      <c r="E36" s="12">
        <v>388</v>
      </c>
      <c r="F36" s="129">
        <f t="shared" si="0"/>
        <v>0.39711465451784356</v>
      </c>
      <c r="G36"/>
      <c r="H36"/>
      <c r="I36"/>
      <c r="J36"/>
      <c r="K36"/>
      <c r="L36"/>
      <c r="M36"/>
      <c r="N36"/>
      <c r="O36"/>
      <c r="P36"/>
      <c r="Q36"/>
      <c r="R36"/>
      <c r="S36"/>
      <c r="T36"/>
      <c r="U36"/>
      <c r="V36"/>
      <c r="W36"/>
      <c r="X36"/>
      <c r="Y36"/>
      <c r="Z36"/>
      <c r="AA36"/>
    </row>
    <row r="37" spans="1:28">
      <c r="A37"/>
      <c r="B37" s="20" t="s">
        <v>24</v>
      </c>
      <c r="C37" s="35">
        <v>1239</v>
      </c>
      <c r="D37" s="12">
        <v>160</v>
      </c>
      <c r="E37" s="12">
        <v>393</v>
      </c>
      <c r="F37" s="129">
        <f t="shared" si="0"/>
        <v>0.4463276836158192</v>
      </c>
      <c r="G37"/>
      <c r="H37"/>
      <c r="I37"/>
      <c r="J37"/>
      <c r="K37"/>
      <c r="L37"/>
      <c r="M37"/>
      <c r="N37"/>
      <c r="O37"/>
      <c r="P37"/>
      <c r="Q37"/>
      <c r="R37"/>
      <c r="S37"/>
      <c r="T37"/>
      <c r="U37"/>
      <c r="V37"/>
      <c r="W37"/>
      <c r="X37"/>
      <c r="Y37"/>
      <c r="Z37"/>
      <c r="AA37"/>
    </row>
    <row r="38" spans="1:28">
      <c r="A38"/>
      <c r="B38" s="20" t="s">
        <v>25</v>
      </c>
      <c r="C38" s="12">
        <v>652</v>
      </c>
      <c r="D38" s="12">
        <v>26</v>
      </c>
      <c r="E38" s="12">
        <v>216</v>
      </c>
      <c r="F38" s="129">
        <f t="shared" si="0"/>
        <v>0.37116564417177916</v>
      </c>
      <c r="G38"/>
      <c r="H38"/>
      <c r="I38"/>
      <c r="J38"/>
      <c r="K38"/>
      <c r="L38"/>
      <c r="M38"/>
      <c r="N38"/>
      <c r="O38"/>
      <c r="P38"/>
      <c r="Q38"/>
      <c r="R38"/>
      <c r="S38"/>
      <c r="T38"/>
      <c r="U38"/>
      <c r="V38"/>
      <c r="W38"/>
      <c r="X38"/>
      <c r="Y38"/>
      <c r="Z38"/>
      <c r="AA38"/>
      <c r="AB38"/>
    </row>
    <row r="39" spans="1:28">
      <c r="A39"/>
      <c r="B39" s="20" t="s">
        <v>490</v>
      </c>
      <c r="C39" s="12">
        <v>360</v>
      </c>
      <c r="D39" s="12">
        <v>23</v>
      </c>
      <c r="E39" s="12">
        <v>156</v>
      </c>
      <c r="F39" s="129">
        <f t="shared" si="0"/>
        <v>0.49722222222222223</v>
      </c>
      <c r="G39"/>
      <c r="H39"/>
      <c r="I39"/>
      <c r="J39"/>
      <c r="K39"/>
      <c r="L39"/>
      <c r="M39"/>
      <c r="N39"/>
      <c r="O39"/>
      <c r="P39"/>
      <c r="Q39"/>
      <c r="R39"/>
      <c r="S39"/>
      <c r="T39"/>
      <c r="U39"/>
      <c r="V39"/>
      <c r="W39"/>
      <c r="X39"/>
      <c r="Y39"/>
      <c r="Z39"/>
      <c r="AA39"/>
      <c r="AB39"/>
    </row>
    <row r="40" spans="1:28">
      <c r="A40"/>
      <c r="B40" s="20" t="s">
        <v>27</v>
      </c>
      <c r="C40" s="35">
        <v>18834</v>
      </c>
      <c r="D40" s="35">
        <v>1384</v>
      </c>
      <c r="E40" s="35">
        <v>5636</v>
      </c>
      <c r="F40" s="129">
        <f t="shared" si="0"/>
        <v>0.37273016884358073</v>
      </c>
      <c r="G40"/>
      <c r="H40"/>
      <c r="I40"/>
      <c r="J40"/>
      <c r="K40"/>
      <c r="L40"/>
      <c r="M40"/>
      <c r="N40"/>
      <c r="O40"/>
      <c r="P40"/>
      <c r="Q40"/>
      <c r="R40"/>
      <c r="S40"/>
      <c r="T40"/>
      <c r="U40"/>
      <c r="V40"/>
      <c r="W40"/>
      <c r="X40"/>
      <c r="Y40"/>
      <c r="Z40"/>
      <c r="AA40"/>
      <c r="AB40"/>
    </row>
    <row r="41" spans="1:28">
      <c r="A41"/>
      <c r="B41" s="20" t="s">
        <v>491</v>
      </c>
      <c r="C41" s="35">
        <v>1631</v>
      </c>
      <c r="D41" s="12">
        <v>46</v>
      </c>
      <c r="E41" s="12">
        <v>571</v>
      </c>
      <c r="F41" s="129">
        <f t="shared" si="0"/>
        <v>0.37829552421827101</v>
      </c>
      <c r="G41"/>
      <c r="H41"/>
      <c r="I41"/>
      <c r="J41"/>
      <c r="K41"/>
      <c r="L41"/>
      <c r="M41"/>
      <c r="N41"/>
      <c r="O41"/>
      <c r="P41"/>
      <c r="Q41"/>
      <c r="R41"/>
      <c r="S41"/>
      <c r="T41"/>
      <c r="U41"/>
      <c r="V41"/>
      <c r="W41"/>
      <c r="X41"/>
      <c r="Y41"/>
      <c r="Z41"/>
      <c r="AA41"/>
      <c r="AB41"/>
    </row>
    <row r="42" spans="1:28">
      <c r="A42"/>
      <c r="B42" s="20" t="s">
        <v>29</v>
      </c>
      <c r="C42" s="35">
        <v>3665</v>
      </c>
      <c r="D42" s="12">
        <v>205</v>
      </c>
      <c r="E42" s="35">
        <v>1182</v>
      </c>
      <c r="F42" s="129">
        <f t="shared" si="0"/>
        <v>0.37844474761255115</v>
      </c>
      <c r="G42"/>
      <c r="H42"/>
      <c r="I42"/>
      <c r="J42"/>
      <c r="K42"/>
      <c r="L42"/>
      <c r="M42"/>
      <c r="N42"/>
      <c r="O42"/>
      <c r="P42"/>
      <c r="Q42"/>
      <c r="R42"/>
      <c r="S42"/>
      <c r="T42"/>
      <c r="U42"/>
      <c r="V42"/>
      <c r="W42"/>
      <c r="X42"/>
      <c r="Y42"/>
      <c r="Z42"/>
      <c r="AA42"/>
      <c r="AB42"/>
    </row>
    <row r="43" spans="1:28">
      <c r="A43"/>
      <c r="B43" s="20" t="s">
        <v>30</v>
      </c>
      <c r="C43" s="12">
        <v>373</v>
      </c>
      <c r="D43" s="12">
        <v>4</v>
      </c>
      <c r="E43" s="12">
        <v>107</v>
      </c>
      <c r="F43" s="129">
        <f t="shared" si="0"/>
        <v>0.2975871313672922</v>
      </c>
      <c r="G43"/>
      <c r="H43"/>
      <c r="I43"/>
      <c r="J43"/>
      <c r="K43"/>
      <c r="L43"/>
      <c r="M43"/>
      <c r="N43"/>
      <c r="O43"/>
      <c r="P43"/>
      <c r="Q43"/>
      <c r="R43"/>
      <c r="S43"/>
      <c r="T43"/>
      <c r="U43"/>
      <c r="V43"/>
      <c r="W43"/>
      <c r="X43"/>
      <c r="Y43"/>
      <c r="Z43"/>
      <c r="AA43"/>
      <c r="AB43"/>
    </row>
    <row r="44" spans="1:28">
      <c r="A44"/>
      <c r="B44" s="20" t="s">
        <v>31</v>
      </c>
      <c r="C44" s="35">
        <v>20999</v>
      </c>
      <c r="D44" s="35">
        <v>1219</v>
      </c>
      <c r="E44" s="35">
        <v>6361</v>
      </c>
      <c r="F44" s="129">
        <f t="shared" si="0"/>
        <v>0.36096956997952284</v>
      </c>
      <c r="G44"/>
      <c r="H44"/>
      <c r="I44"/>
      <c r="J44"/>
      <c r="K44"/>
      <c r="L44"/>
      <c r="M44"/>
      <c r="N44"/>
      <c r="O44"/>
      <c r="P44"/>
      <c r="Q44"/>
      <c r="R44"/>
      <c r="S44"/>
      <c r="T44"/>
      <c r="U44"/>
      <c r="V44"/>
      <c r="W44"/>
      <c r="X44"/>
      <c r="Y44"/>
      <c r="Z44"/>
      <c r="AA44"/>
      <c r="AB44"/>
    </row>
    <row r="45" spans="1:28">
      <c r="A45"/>
      <c r="B45" s="20" t="s">
        <v>32</v>
      </c>
      <c r="C45" s="35">
        <v>12993</v>
      </c>
      <c r="D45" s="35">
        <v>1147</v>
      </c>
      <c r="E45" s="35">
        <v>3472</v>
      </c>
      <c r="F45" s="129">
        <f t="shared" si="0"/>
        <v>0.35549911490802738</v>
      </c>
      <c r="G45"/>
      <c r="H45"/>
      <c r="I45"/>
      <c r="J45"/>
      <c r="K45"/>
      <c r="L45"/>
      <c r="M45"/>
      <c r="N45"/>
      <c r="O45"/>
      <c r="P45"/>
      <c r="Q45"/>
      <c r="R45"/>
      <c r="S45"/>
      <c r="T45"/>
      <c r="U45"/>
      <c r="V45"/>
      <c r="W45"/>
      <c r="X45"/>
      <c r="Y45"/>
      <c r="Z45"/>
      <c r="AA45"/>
      <c r="AB45"/>
    </row>
    <row r="46" spans="1:28">
      <c r="A46"/>
      <c r="B46" s="20" t="s">
        <v>33</v>
      </c>
      <c r="C46" s="35">
        <v>1211</v>
      </c>
      <c r="D46" s="12">
        <v>76</v>
      </c>
      <c r="E46" s="12">
        <v>365</v>
      </c>
      <c r="F46" s="129">
        <f t="shared" si="0"/>
        <v>0.36416184971098264</v>
      </c>
      <c r="G46"/>
      <c r="H46"/>
      <c r="I46"/>
      <c r="J46"/>
      <c r="K46"/>
      <c r="L46"/>
      <c r="M46"/>
      <c r="N46"/>
      <c r="O46"/>
      <c r="P46"/>
      <c r="Q46"/>
      <c r="R46"/>
      <c r="S46"/>
      <c r="T46"/>
      <c r="U46"/>
      <c r="V46"/>
      <c r="W46"/>
      <c r="X46"/>
      <c r="Y46"/>
      <c r="Z46"/>
      <c r="AA46"/>
      <c r="AB46"/>
    </row>
    <row r="47" spans="1:28">
      <c r="A47"/>
      <c r="B47" s="20" t="s">
        <v>34</v>
      </c>
      <c r="C47" s="35">
        <v>6569</v>
      </c>
      <c r="D47" s="12">
        <v>317</v>
      </c>
      <c r="E47" s="35">
        <v>1801</v>
      </c>
      <c r="F47" s="129">
        <f t="shared" si="0"/>
        <v>0.32242350433855993</v>
      </c>
      <c r="G47"/>
      <c r="H47"/>
      <c r="I47"/>
      <c r="J47"/>
      <c r="K47"/>
      <c r="L47"/>
      <c r="M47"/>
      <c r="N47"/>
      <c r="O47"/>
      <c r="P47"/>
      <c r="Q47"/>
      <c r="R47"/>
      <c r="S47"/>
      <c r="T47"/>
      <c r="U47"/>
      <c r="V47"/>
      <c r="W47"/>
      <c r="X47"/>
      <c r="Y47"/>
      <c r="Z47"/>
      <c r="AA47"/>
      <c r="AB47"/>
    </row>
    <row r="48" spans="1:28">
      <c r="A48"/>
      <c r="B48" s="20" t="s">
        <v>35</v>
      </c>
      <c r="C48" s="12">
        <v>118</v>
      </c>
      <c r="D48" s="12">
        <v>13</v>
      </c>
      <c r="E48" s="12">
        <v>31</v>
      </c>
      <c r="F48" s="129">
        <f t="shared" si="0"/>
        <v>0.3728813559322034</v>
      </c>
      <c r="G48"/>
      <c r="H48"/>
      <c r="I48"/>
      <c r="J48"/>
      <c r="K48"/>
      <c r="L48"/>
      <c r="M48"/>
      <c r="N48"/>
      <c r="O48"/>
      <c r="P48"/>
      <c r="Q48"/>
      <c r="R48"/>
      <c r="S48"/>
      <c r="T48"/>
      <c r="U48"/>
      <c r="V48"/>
      <c r="W48"/>
      <c r="X48"/>
      <c r="Y48"/>
      <c r="Z48"/>
      <c r="AA48"/>
      <c r="AB48"/>
    </row>
    <row r="49" spans="1:28">
      <c r="A49"/>
      <c r="B49" s="20" t="s">
        <v>492</v>
      </c>
      <c r="C49" s="35">
        <v>1209</v>
      </c>
      <c r="D49" s="12">
        <v>96</v>
      </c>
      <c r="E49" s="12">
        <v>381</v>
      </c>
      <c r="F49" s="129">
        <f t="shared" si="0"/>
        <v>0.39454094292803971</v>
      </c>
      <c r="G49"/>
      <c r="H49"/>
      <c r="I49"/>
      <c r="J49"/>
      <c r="K49"/>
      <c r="L49"/>
      <c r="M49"/>
      <c r="N49"/>
      <c r="O49"/>
      <c r="P49"/>
      <c r="Q49"/>
      <c r="R49"/>
      <c r="S49"/>
      <c r="T49"/>
      <c r="U49"/>
      <c r="V49"/>
      <c r="W49"/>
      <c r="X49"/>
      <c r="Y49"/>
      <c r="Z49"/>
      <c r="AA49"/>
      <c r="AB49"/>
    </row>
    <row r="50" spans="1:28">
      <c r="A50"/>
      <c r="B50" s="20" t="s">
        <v>37</v>
      </c>
      <c r="C50" s="35">
        <v>9387</v>
      </c>
      <c r="D50" s="12">
        <v>529</v>
      </c>
      <c r="E50" s="35">
        <v>3020</v>
      </c>
      <c r="F50" s="129">
        <f t="shared" si="0"/>
        <v>0.37807606263982102</v>
      </c>
      <c r="G50"/>
      <c r="H50"/>
      <c r="I50"/>
      <c r="J50"/>
      <c r="K50"/>
      <c r="L50"/>
      <c r="M50"/>
      <c r="N50"/>
      <c r="O50"/>
      <c r="P50"/>
      <c r="Q50"/>
      <c r="R50"/>
      <c r="S50"/>
      <c r="T50"/>
      <c r="U50"/>
      <c r="V50"/>
      <c r="W50"/>
      <c r="X50"/>
      <c r="Y50"/>
      <c r="Z50"/>
      <c r="AA50"/>
      <c r="AB50"/>
    </row>
    <row r="51" spans="1:28">
      <c r="A51"/>
      <c r="B51" s="20" t="s">
        <v>38</v>
      </c>
      <c r="C51" s="12">
        <v>865</v>
      </c>
      <c r="D51" s="12">
        <v>40</v>
      </c>
      <c r="E51" s="12">
        <v>226</v>
      </c>
      <c r="F51" s="129">
        <f t="shared" si="0"/>
        <v>0.30751445086705204</v>
      </c>
      <c r="G51"/>
      <c r="H51"/>
      <c r="I51"/>
      <c r="J51"/>
      <c r="K51"/>
      <c r="L51"/>
      <c r="M51"/>
      <c r="N51"/>
      <c r="O51"/>
      <c r="P51"/>
      <c r="Q51"/>
      <c r="R51"/>
      <c r="S51"/>
      <c r="T51"/>
      <c r="U51"/>
      <c r="V51"/>
      <c r="W51"/>
      <c r="X51"/>
      <c r="Y51"/>
      <c r="Z51"/>
      <c r="AA51"/>
      <c r="AB51"/>
    </row>
    <row r="52" spans="1:28">
      <c r="A52"/>
      <c r="B52" s="30" t="s">
        <v>39</v>
      </c>
      <c r="C52" s="35">
        <v>3293</v>
      </c>
      <c r="D52" s="12">
        <v>420</v>
      </c>
      <c r="E52" s="12">
        <v>806</v>
      </c>
      <c r="F52" s="129">
        <f t="shared" si="0"/>
        <v>0.37230488915882176</v>
      </c>
      <c r="G52"/>
      <c r="H52"/>
      <c r="I52"/>
      <c r="J52"/>
      <c r="K52"/>
      <c r="L52"/>
      <c r="M52"/>
      <c r="N52"/>
      <c r="O52"/>
      <c r="P52"/>
      <c r="Q52"/>
      <c r="R52"/>
      <c r="S52"/>
      <c r="T52"/>
      <c r="U52"/>
      <c r="V52"/>
      <c r="W52"/>
      <c r="X52"/>
      <c r="Y52"/>
      <c r="Z52"/>
      <c r="AA52"/>
      <c r="AB52"/>
    </row>
    <row r="53" spans="1:28">
      <c r="A53"/>
      <c r="B53" s="9" t="s">
        <v>112</v>
      </c>
      <c r="C53" s="36">
        <f>SUM(C14:C52)</f>
        <v>210380</v>
      </c>
      <c r="D53" s="36">
        <f t="shared" ref="D53:E53" si="1">SUM(D14:D52)</f>
        <v>14245</v>
      </c>
      <c r="E53" s="36">
        <f t="shared" si="1"/>
        <v>61177</v>
      </c>
      <c r="F53" s="25">
        <f t="shared" si="0"/>
        <v>0.35850366004373041</v>
      </c>
      <c r="G53"/>
      <c r="H53"/>
      <c r="I53"/>
      <c r="J53"/>
      <c r="K53"/>
      <c r="L53"/>
      <c r="M53"/>
      <c r="N53"/>
      <c r="O53"/>
      <c r="P53"/>
      <c r="Q53"/>
      <c r="R53"/>
      <c r="S53"/>
      <c r="T53"/>
      <c r="U53"/>
      <c r="V53"/>
      <c r="W53"/>
      <c r="X53"/>
      <c r="Y53"/>
      <c r="Z53"/>
      <c r="AA53"/>
      <c r="AB53"/>
    </row>
    <row r="54" spans="1:28">
      <c r="A54"/>
      <c r="B54"/>
      <c r="C54"/>
      <c r="D54"/>
      <c r="E54"/>
      <c r="F54"/>
      <c r="G54"/>
      <c r="H54"/>
      <c r="I54"/>
      <c r="J54"/>
      <c r="K54"/>
      <c r="L54"/>
      <c r="M54"/>
      <c r="N54"/>
      <c r="O54"/>
      <c r="P54"/>
      <c r="Q54"/>
      <c r="R54"/>
      <c r="S54"/>
      <c r="T54"/>
      <c r="U54"/>
      <c r="V54"/>
      <c r="W54"/>
      <c r="X54"/>
      <c r="Y54"/>
      <c r="Z54"/>
      <c r="AA54"/>
      <c r="AB54"/>
    </row>
    <row r="55" spans="1:28">
      <c r="A55"/>
      <c r="B55"/>
      <c r="C55"/>
      <c r="D55"/>
      <c r="E55"/>
      <c r="F55"/>
      <c r="G55"/>
      <c r="H55"/>
      <c r="I55"/>
      <c r="J55"/>
      <c r="K55"/>
      <c r="L55"/>
      <c r="M55"/>
      <c r="N55"/>
      <c r="O55"/>
      <c r="P55"/>
      <c r="Q55"/>
      <c r="R55"/>
      <c r="S55"/>
      <c r="T55"/>
      <c r="U55"/>
      <c r="V55"/>
      <c r="W55"/>
      <c r="X55"/>
      <c r="Y55"/>
      <c r="Z55"/>
      <c r="AA55"/>
      <c r="AB55"/>
    </row>
    <row r="56" spans="1:28">
      <c r="A56"/>
      <c r="B56"/>
      <c r="C56"/>
      <c r="D56"/>
      <c r="E56"/>
      <c r="F56"/>
      <c r="G56"/>
      <c r="H56"/>
      <c r="I56"/>
      <c r="J56"/>
      <c r="K56"/>
      <c r="L56"/>
      <c r="M56"/>
      <c r="N56"/>
      <c r="O56"/>
      <c r="P56"/>
      <c r="Q56"/>
      <c r="R56"/>
      <c r="S56"/>
      <c r="T56"/>
      <c r="U56"/>
      <c r="V56"/>
      <c r="W56"/>
      <c r="X56"/>
      <c r="Y56"/>
      <c r="Z56"/>
      <c r="AA56"/>
      <c r="AB56"/>
    </row>
    <row r="57" spans="1:28">
      <c r="A57"/>
      <c r="B57"/>
      <c r="C57"/>
      <c r="D57"/>
      <c r="E57"/>
      <c r="F57"/>
      <c r="G57"/>
      <c r="H57"/>
      <c r="I57"/>
      <c r="J57"/>
      <c r="K57"/>
      <c r="L57"/>
      <c r="M57"/>
      <c r="N57"/>
      <c r="O57"/>
      <c r="P57"/>
      <c r="Q57"/>
      <c r="R57"/>
      <c r="S57"/>
      <c r="T57"/>
      <c r="U57"/>
      <c r="V57"/>
      <c r="W57"/>
      <c r="X57"/>
      <c r="Y57"/>
      <c r="Z57"/>
      <c r="AA57"/>
      <c r="AB57"/>
    </row>
    <row r="58" spans="1:28">
      <c r="A58"/>
      <c r="B58"/>
      <c r="C58"/>
      <c r="D58"/>
      <c r="E58"/>
      <c r="F58"/>
      <c r="G58"/>
      <c r="H58"/>
      <c r="I58"/>
      <c r="J58"/>
      <c r="K58"/>
      <c r="L58"/>
      <c r="M58"/>
      <c r="N58"/>
      <c r="O58"/>
      <c r="P58"/>
      <c r="Q58"/>
      <c r="R58"/>
      <c r="S58"/>
      <c r="T58"/>
      <c r="U58"/>
      <c r="V58"/>
      <c r="W58"/>
      <c r="X58"/>
      <c r="Y58"/>
      <c r="Z58"/>
      <c r="AA58"/>
      <c r="AB58"/>
    </row>
    <row r="59" spans="1:28">
      <c r="A59"/>
      <c r="B59"/>
      <c r="C59"/>
      <c r="D59"/>
      <c r="E59"/>
      <c r="F59"/>
      <c r="G59"/>
      <c r="H59"/>
      <c r="I59"/>
      <c r="J59"/>
      <c r="K59"/>
      <c r="L59"/>
      <c r="M59"/>
      <c r="N59"/>
      <c r="O59"/>
      <c r="P59"/>
      <c r="Q59"/>
      <c r="R59"/>
      <c r="S59"/>
      <c r="T59"/>
      <c r="U59"/>
      <c r="V59"/>
      <c r="W59"/>
      <c r="X59"/>
      <c r="Y59"/>
      <c r="Z59"/>
      <c r="AA59"/>
      <c r="AB59"/>
    </row>
    <row r="60" spans="1:28">
      <c r="A60"/>
      <c r="B60"/>
      <c r="C60"/>
      <c r="D60"/>
      <c r="E60"/>
      <c r="F60"/>
      <c r="G60"/>
      <c r="H60"/>
      <c r="I60"/>
      <c r="J60"/>
      <c r="K60"/>
      <c r="L60"/>
      <c r="M60"/>
      <c r="N60"/>
      <c r="O60"/>
      <c r="P60"/>
      <c r="Q60"/>
      <c r="R60"/>
      <c r="S60"/>
      <c r="T60"/>
      <c r="U60"/>
      <c r="V60"/>
      <c r="W60"/>
      <c r="X60"/>
      <c r="Y60"/>
      <c r="Z60"/>
      <c r="AA60"/>
      <c r="AB60"/>
    </row>
    <row r="61" spans="1:28">
      <c r="A61"/>
      <c r="B61"/>
      <c r="C61"/>
      <c r="D61"/>
      <c r="E61"/>
      <c r="F61"/>
      <c r="G61"/>
      <c r="H61"/>
      <c r="I61"/>
      <c r="J61"/>
      <c r="K61"/>
      <c r="L61"/>
      <c r="M61"/>
      <c r="N61"/>
      <c r="O61"/>
      <c r="P61"/>
      <c r="Q61"/>
      <c r="R61"/>
      <c r="S61"/>
      <c r="T61"/>
      <c r="U61"/>
      <c r="V61"/>
      <c r="W61"/>
      <c r="X61"/>
      <c r="Y61"/>
      <c r="Z61"/>
      <c r="AA61"/>
      <c r="AB61"/>
    </row>
    <row r="62" spans="1:28">
      <c r="A62"/>
      <c r="B62"/>
      <c r="C62"/>
      <c r="D62"/>
      <c r="E62"/>
      <c r="F62"/>
      <c r="G62"/>
      <c r="H62"/>
      <c r="I62"/>
      <c r="J62"/>
      <c r="K62"/>
      <c r="L62"/>
      <c r="M62"/>
      <c r="N62"/>
      <c r="O62"/>
      <c r="P62"/>
      <c r="Q62"/>
      <c r="R62"/>
      <c r="S62"/>
      <c r="T62"/>
      <c r="U62"/>
      <c r="V62"/>
      <c r="W62"/>
      <c r="X62"/>
      <c r="Y62"/>
      <c r="Z62"/>
      <c r="AA62"/>
      <c r="AB62"/>
    </row>
    <row r="63" spans="1:28">
      <c r="A63"/>
      <c r="B63"/>
      <c r="C63"/>
      <c r="D63"/>
      <c r="E63"/>
      <c r="F63"/>
      <c r="G63"/>
      <c r="H63"/>
      <c r="I63"/>
      <c r="J63"/>
      <c r="K63"/>
      <c r="L63"/>
      <c r="M63"/>
      <c r="N63"/>
      <c r="O63"/>
      <c r="P63"/>
      <c r="Q63"/>
      <c r="R63"/>
      <c r="S63"/>
      <c r="T63"/>
      <c r="U63"/>
      <c r="V63"/>
      <c r="W63"/>
      <c r="X63"/>
      <c r="Y63"/>
      <c r="Z63"/>
      <c r="AA63"/>
      <c r="AB63"/>
    </row>
    <row r="64" spans="1:28">
      <c r="A64"/>
      <c r="B64"/>
      <c r="C64"/>
      <c r="D64"/>
      <c r="E64"/>
      <c r="F64"/>
      <c r="G64"/>
      <c r="H64"/>
      <c r="I64"/>
      <c r="J64"/>
      <c r="K64"/>
      <c r="L64"/>
      <c r="M64"/>
      <c r="N64"/>
      <c r="O64"/>
      <c r="P64"/>
      <c r="Q64"/>
      <c r="R64"/>
      <c r="S64"/>
      <c r="T64"/>
      <c r="U64"/>
      <c r="V64"/>
      <c r="W64"/>
      <c r="X64"/>
      <c r="Y64"/>
      <c r="Z64"/>
      <c r="AA64"/>
      <c r="AB64"/>
    </row>
    <row r="65" spans="1:28">
      <c r="A65"/>
      <c r="B65"/>
      <c r="C65"/>
      <c r="D65"/>
      <c r="E65"/>
      <c r="F65"/>
      <c r="G65"/>
      <c r="H65"/>
      <c r="I65"/>
      <c r="J65"/>
      <c r="K65"/>
      <c r="L65"/>
      <c r="M65"/>
      <c r="N65"/>
      <c r="O65"/>
      <c r="P65"/>
      <c r="Q65"/>
      <c r="R65"/>
      <c r="S65"/>
      <c r="T65"/>
      <c r="U65"/>
      <c r="V65"/>
      <c r="W65"/>
      <c r="X65"/>
      <c r="Y65"/>
      <c r="Z65"/>
      <c r="AA65"/>
      <c r="AB65"/>
    </row>
    <row r="66" spans="1:28">
      <c r="A66"/>
      <c r="B66"/>
      <c r="C66"/>
      <c r="D66"/>
      <c r="E66"/>
      <c r="F66"/>
      <c r="G66"/>
      <c r="H66"/>
      <c r="I66"/>
      <c r="J66"/>
      <c r="K66"/>
      <c r="L66"/>
      <c r="M66"/>
      <c r="N66"/>
      <c r="O66"/>
      <c r="P66"/>
      <c r="Q66"/>
      <c r="R66"/>
      <c r="S66"/>
      <c r="T66"/>
      <c r="U66"/>
      <c r="V66"/>
      <c r="W66"/>
      <c r="X66"/>
      <c r="Y66"/>
      <c r="Z66"/>
      <c r="AA66"/>
      <c r="AB66"/>
    </row>
    <row r="67" spans="1:28">
      <c r="A67"/>
      <c r="B67"/>
      <c r="C67"/>
      <c r="D67"/>
      <c r="E67"/>
      <c r="F67"/>
      <c r="G67"/>
      <c r="H67"/>
      <c r="I67"/>
      <c r="J67"/>
      <c r="K67"/>
      <c r="L67"/>
      <c r="M67"/>
      <c r="N67"/>
      <c r="O67"/>
      <c r="P67"/>
      <c r="Q67"/>
      <c r="R67"/>
      <c r="S67"/>
      <c r="T67"/>
      <c r="U67"/>
      <c r="V67"/>
      <c r="W67"/>
      <c r="X67"/>
      <c r="Y67"/>
      <c r="Z67"/>
      <c r="AA67"/>
      <c r="AB67"/>
    </row>
    <row r="68" spans="1:28">
      <c r="A68"/>
      <c r="B68"/>
      <c r="C68"/>
      <c r="D68"/>
      <c r="E68"/>
      <c r="F68"/>
      <c r="G68"/>
      <c r="H68"/>
      <c r="I68"/>
      <c r="J68"/>
      <c r="K68"/>
      <c r="L68"/>
      <c r="M68"/>
      <c r="N68"/>
      <c r="O68"/>
      <c r="P68"/>
      <c r="Q68"/>
      <c r="R68"/>
      <c r="S68"/>
      <c r="T68"/>
      <c r="U68"/>
      <c r="V68"/>
      <c r="W68"/>
      <c r="X68"/>
      <c r="Y68"/>
      <c r="Z68"/>
      <c r="AA68"/>
      <c r="AB68"/>
    </row>
    <row r="69" spans="1:28">
      <c r="A69"/>
      <c r="B69"/>
      <c r="C69"/>
      <c r="D69"/>
      <c r="E69"/>
      <c r="F69"/>
      <c r="G69"/>
      <c r="H69"/>
      <c r="I69"/>
      <c r="J69"/>
      <c r="K69"/>
      <c r="L69"/>
      <c r="M69"/>
      <c r="N69"/>
      <c r="O69"/>
      <c r="P69"/>
      <c r="Q69"/>
      <c r="R69"/>
      <c r="S69"/>
      <c r="T69"/>
      <c r="U69"/>
      <c r="V69"/>
      <c r="W69"/>
      <c r="X69"/>
      <c r="Y69"/>
      <c r="Z69"/>
      <c r="AA69"/>
      <c r="AB69"/>
    </row>
    <row r="70" spans="1:28">
      <c r="A70"/>
      <c r="B70"/>
      <c r="C70"/>
      <c r="D70"/>
      <c r="E70"/>
      <c r="F70"/>
      <c r="G70"/>
      <c r="H70"/>
      <c r="I70"/>
      <c r="J70"/>
      <c r="K70"/>
      <c r="L70"/>
      <c r="M70"/>
      <c r="N70"/>
      <c r="O70"/>
      <c r="P70"/>
      <c r="Q70"/>
      <c r="R70"/>
      <c r="S70"/>
      <c r="T70"/>
      <c r="U70"/>
      <c r="V70"/>
      <c r="W70"/>
      <c r="X70"/>
      <c r="Y70"/>
      <c r="Z70"/>
      <c r="AA70"/>
      <c r="AB70"/>
    </row>
    <row r="71" spans="1:28">
      <c r="A71"/>
      <c r="B71"/>
      <c r="C71"/>
      <c r="D71"/>
      <c r="E71"/>
      <c r="F71"/>
      <c r="G71"/>
      <c r="H71"/>
      <c r="I71"/>
      <c r="J71"/>
      <c r="K71"/>
      <c r="L71"/>
      <c r="M71"/>
      <c r="N71"/>
      <c r="O71"/>
      <c r="P71"/>
      <c r="Q71"/>
      <c r="R71"/>
      <c r="S71"/>
      <c r="T71"/>
      <c r="U71"/>
      <c r="V71"/>
      <c r="W71"/>
      <c r="X71"/>
      <c r="Y71"/>
      <c r="Z71"/>
      <c r="AA71"/>
      <c r="AB71"/>
    </row>
    <row r="72" spans="1:28">
      <c r="A72"/>
      <c r="B72"/>
      <c r="C72"/>
      <c r="D72"/>
      <c r="E72"/>
      <c r="F72"/>
      <c r="G72"/>
      <c r="H72"/>
      <c r="I72"/>
      <c r="J72"/>
      <c r="K72"/>
      <c r="L72"/>
      <c r="M72"/>
      <c r="N72"/>
      <c r="O72"/>
      <c r="P72"/>
      <c r="Q72"/>
      <c r="R72"/>
      <c r="S72"/>
      <c r="T72"/>
      <c r="U72"/>
      <c r="V72"/>
      <c r="W72"/>
      <c r="X72"/>
      <c r="Y72"/>
      <c r="Z72"/>
      <c r="AA72"/>
      <c r="AB72"/>
    </row>
    <row r="73" spans="1:28">
      <c r="A73"/>
      <c r="B73"/>
      <c r="C73"/>
      <c r="D73"/>
      <c r="E73"/>
      <c r="F73"/>
      <c r="G73"/>
      <c r="H73"/>
      <c r="I73"/>
      <c r="J73"/>
      <c r="K73"/>
      <c r="L73"/>
      <c r="M73"/>
      <c r="N73"/>
      <c r="O73"/>
      <c r="P73"/>
      <c r="Q73"/>
      <c r="R73"/>
      <c r="S73"/>
      <c r="T73"/>
      <c r="U73"/>
      <c r="V73"/>
      <c r="W73"/>
      <c r="X73"/>
      <c r="Y73"/>
      <c r="Z73"/>
      <c r="AA73"/>
      <c r="AB73"/>
    </row>
    <row r="74" spans="1:28">
      <c r="A74"/>
      <c r="B74"/>
      <c r="C74"/>
      <c r="D74"/>
      <c r="E74"/>
      <c r="F74"/>
      <c r="G74"/>
      <c r="H74"/>
      <c r="I74"/>
      <c r="J74"/>
      <c r="K74"/>
      <c r="L74"/>
      <c r="M74"/>
      <c r="N74"/>
      <c r="O74"/>
      <c r="P74"/>
      <c r="Q74"/>
      <c r="R74"/>
      <c r="S74"/>
      <c r="T74"/>
      <c r="U74"/>
      <c r="V74"/>
      <c r="W74"/>
      <c r="X74"/>
      <c r="Y74"/>
      <c r="Z74"/>
      <c r="AA74"/>
      <c r="AB74"/>
    </row>
    <row r="75" spans="1:28">
      <c r="A75"/>
      <c r="B75"/>
      <c r="C75"/>
      <c r="D75"/>
      <c r="E75"/>
      <c r="F75"/>
      <c r="G75"/>
      <c r="H75"/>
      <c r="I75"/>
      <c r="J75"/>
      <c r="K75"/>
      <c r="L75"/>
      <c r="M75"/>
      <c r="N75"/>
      <c r="O75"/>
      <c r="P75"/>
      <c r="Q75"/>
      <c r="R75"/>
      <c r="S75"/>
      <c r="T75"/>
      <c r="U75"/>
      <c r="V75"/>
      <c r="W75"/>
      <c r="X75"/>
      <c r="Y75"/>
      <c r="Z75"/>
      <c r="AA75"/>
      <c r="AB75"/>
    </row>
    <row r="76" spans="1:28">
      <c r="A76"/>
      <c r="B76"/>
      <c r="C76"/>
      <c r="D76"/>
      <c r="E76"/>
      <c r="F76"/>
      <c r="G76"/>
      <c r="H76"/>
      <c r="I76"/>
      <c r="J76"/>
      <c r="K76"/>
      <c r="L76"/>
      <c r="M76"/>
      <c r="N76"/>
      <c r="O76"/>
      <c r="P76"/>
      <c r="Q76"/>
      <c r="R76"/>
      <c r="S76"/>
      <c r="T76"/>
      <c r="U76"/>
      <c r="V76"/>
      <c r="W76"/>
      <c r="X76"/>
      <c r="Y76"/>
      <c r="Z76"/>
      <c r="AA76"/>
      <c r="AB76"/>
    </row>
    <row r="77" spans="1:28">
      <c r="A77"/>
      <c r="B77"/>
      <c r="C77"/>
      <c r="D77"/>
      <c r="E77"/>
      <c r="F77"/>
      <c r="G77"/>
      <c r="H77"/>
      <c r="I77"/>
      <c r="J77"/>
      <c r="K77"/>
      <c r="L77"/>
      <c r="M77"/>
      <c r="N77"/>
      <c r="O77"/>
      <c r="P77"/>
      <c r="Q77"/>
      <c r="R77"/>
      <c r="S77"/>
      <c r="T77"/>
      <c r="U77"/>
      <c r="V77"/>
      <c r="W77"/>
      <c r="X77"/>
      <c r="Y77"/>
      <c r="Z77"/>
      <c r="AA77"/>
      <c r="AB77"/>
    </row>
    <row r="78" spans="1:28">
      <c r="A78"/>
      <c r="B78"/>
      <c r="C78"/>
      <c r="D78"/>
      <c r="E78"/>
      <c r="F78"/>
      <c r="G78"/>
      <c r="H78"/>
      <c r="I78"/>
      <c r="J78"/>
      <c r="K78"/>
      <c r="L78"/>
      <c r="M78"/>
      <c r="N78"/>
      <c r="O78"/>
      <c r="P78"/>
      <c r="Q78"/>
      <c r="R78"/>
      <c r="S78"/>
      <c r="T78"/>
      <c r="U78"/>
      <c r="V78"/>
      <c r="W78"/>
      <c r="X78"/>
      <c r="Y78"/>
      <c r="Z78"/>
      <c r="AA78"/>
      <c r="AB78"/>
    </row>
    <row r="79" spans="1:28">
      <c r="A79"/>
      <c r="B79"/>
      <c r="C79"/>
      <c r="D79"/>
      <c r="E79"/>
      <c r="F79"/>
      <c r="G79"/>
      <c r="H79"/>
      <c r="I79"/>
      <c r="J79"/>
      <c r="K79"/>
      <c r="L79"/>
      <c r="M79"/>
      <c r="N79"/>
      <c r="O79"/>
      <c r="P79"/>
      <c r="Q79"/>
      <c r="R79"/>
      <c r="S79"/>
      <c r="T79"/>
      <c r="U79"/>
      <c r="V79"/>
      <c r="W79"/>
      <c r="X79"/>
      <c r="Y79"/>
      <c r="Z79"/>
      <c r="AA79"/>
      <c r="AB79"/>
    </row>
    <row r="80" spans="1:28">
      <c r="A80"/>
      <c r="B80"/>
      <c r="C80"/>
      <c r="D80"/>
      <c r="E80"/>
      <c r="F80"/>
      <c r="G80"/>
      <c r="H80"/>
      <c r="I80"/>
      <c r="J80"/>
      <c r="K80"/>
      <c r="L80"/>
      <c r="M80"/>
      <c r="N80"/>
      <c r="O80"/>
      <c r="P80"/>
      <c r="Q80"/>
      <c r="R80"/>
      <c r="S80"/>
      <c r="T80"/>
      <c r="U80"/>
      <c r="V80"/>
      <c r="W80"/>
      <c r="X80"/>
      <c r="Y80"/>
      <c r="Z80"/>
      <c r="AA80"/>
      <c r="AB80"/>
    </row>
    <row r="81" spans="1:28">
      <c r="A81"/>
      <c r="B81"/>
      <c r="C81"/>
      <c r="D81"/>
      <c r="E81"/>
      <c r="F81"/>
      <c r="G81"/>
      <c r="H81"/>
      <c r="I81"/>
      <c r="J81"/>
      <c r="K81"/>
      <c r="L81"/>
      <c r="M81"/>
      <c r="N81"/>
      <c r="O81"/>
      <c r="P81"/>
      <c r="Q81"/>
      <c r="R81"/>
      <c r="S81"/>
      <c r="T81"/>
      <c r="U81"/>
      <c r="V81"/>
      <c r="W81"/>
      <c r="X81"/>
      <c r="Y81"/>
      <c r="Z81"/>
      <c r="AA81"/>
      <c r="AB81"/>
    </row>
    <row r="82" spans="1:28">
      <c r="A82"/>
      <c r="B82"/>
      <c r="C82"/>
      <c r="D82"/>
      <c r="E82"/>
      <c r="F82"/>
      <c r="G82"/>
      <c r="H82"/>
      <c r="I82"/>
      <c r="J82"/>
      <c r="K82"/>
      <c r="L82"/>
      <c r="M82"/>
      <c r="N82"/>
      <c r="O82"/>
      <c r="P82"/>
      <c r="Q82"/>
      <c r="R82"/>
      <c r="S82"/>
      <c r="T82"/>
      <c r="U82"/>
      <c r="V82"/>
      <c r="W82"/>
      <c r="X82"/>
      <c r="Y82"/>
      <c r="Z82"/>
      <c r="AA82"/>
      <c r="AB82"/>
    </row>
    <row r="83" spans="1:28">
      <c r="A83"/>
      <c r="B83"/>
      <c r="C83"/>
      <c r="D83"/>
      <c r="E83"/>
      <c r="F83"/>
      <c r="G83"/>
      <c r="H83"/>
      <c r="I83"/>
      <c r="J83"/>
      <c r="K83"/>
      <c r="L83"/>
      <c r="M83"/>
      <c r="N83"/>
      <c r="O83"/>
      <c r="P83"/>
      <c r="Q83"/>
      <c r="R83"/>
      <c r="S83"/>
      <c r="T83"/>
      <c r="U83"/>
      <c r="V83"/>
      <c r="W83"/>
      <c r="X83"/>
      <c r="Y83"/>
      <c r="Z83"/>
      <c r="AA83"/>
      <c r="AB83"/>
    </row>
    <row r="84" spans="1:28">
      <c r="A84"/>
      <c r="B84"/>
      <c r="C84"/>
      <c r="D84"/>
      <c r="E84"/>
      <c r="F84"/>
      <c r="G84"/>
      <c r="H84"/>
      <c r="I84"/>
      <c r="J84"/>
      <c r="K84"/>
      <c r="L84"/>
      <c r="M84"/>
      <c r="N84"/>
      <c r="O84"/>
      <c r="P84"/>
      <c r="Q84"/>
      <c r="R84"/>
      <c r="S84"/>
      <c r="T84"/>
      <c r="U84"/>
      <c r="V84"/>
      <c r="W84"/>
      <c r="X84"/>
      <c r="Y84"/>
      <c r="Z84"/>
      <c r="AA84"/>
      <c r="AB84"/>
    </row>
    <row r="85" spans="1:28">
      <c r="A85"/>
      <c r="B85"/>
      <c r="C85"/>
      <c r="D85"/>
      <c r="E85"/>
      <c r="F85"/>
      <c r="G85"/>
      <c r="H85"/>
      <c r="I85"/>
      <c r="J85"/>
      <c r="K85"/>
      <c r="L85"/>
      <c r="M85"/>
      <c r="N85"/>
      <c r="O85"/>
      <c r="P85"/>
      <c r="Q85"/>
      <c r="R85"/>
      <c r="S85"/>
      <c r="T85"/>
      <c r="U85"/>
      <c r="V85"/>
      <c r="W85"/>
      <c r="X85"/>
      <c r="Y85"/>
      <c r="Z85"/>
      <c r="AA85"/>
      <c r="AB85"/>
    </row>
    <row r="86" spans="1:28">
      <c r="A86"/>
      <c r="B86"/>
      <c r="C86"/>
      <c r="D86"/>
      <c r="E86"/>
      <c r="F86"/>
      <c r="G86"/>
      <c r="H86"/>
      <c r="I86"/>
      <c r="J86"/>
      <c r="K86"/>
      <c r="L86"/>
      <c r="M86"/>
      <c r="N86"/>
      <c r="O86"/>
      <c r="P86"/>
      <c r="Q86"/>
      <c r="R86"/>
      <c r="S86"/>
      <c r="T86"/>
      <c r="U86"/>
      <c r="V86"/>
      <c r="W86"/>
      <c r="X86"/>
      <c r="Y86"/>
      <c r="Z86"/>
      <c r="AA86"/>
      <c r="AB86"/>
    </row>
    <row r="87" spans="1:28">
      <c r="A87"/>
      <c r="B87"/>
      <c r="C87"/>
      <c r="D87"/>
      <c r="E87"/>
      <c r="F87"/>
      <c r="G87"/>
      <c r="H87"/>
      <c r="I87"/>
      <c r="J87"/>
      <c r="K87"/>
      <c r="L87"/>
      <c r="M87"/>
      <c r="N87"/>
      <c r="O87"/>
      <c r="P87"/>
      <c r="Q87"/>
      <c r="R87"/>
      <c r="S87"/>
      <c r="T87"/>
      <c r="U87"/>
      <c r="V87"/>
      <c r="W87"/>
      <c r="X87"/>
      <c r="Y87"/>
      <c r="Z87"/>
      <c r="AA87"/>
      <c r="AB87"/>
    </row>
    <row r="88" spans="1:28">
      <c r="A88"/>
      <c r="B88"/>
      <c r="C88"/>
      <c r="D88"/>
      <c r="E88"/>
      <c r="F88"/>
      <c r="G88"/>
      <c r="H88"/>
      <c r="I88"/>
      <c r="J88"/>
      <c r="K88"/>
      <c r="L88"/>
      <c r="M88"/>
      <c r="N88"/>
      <c r="O88"/>
      <c r="P88"/>
      <c r="Q88"/>
      <c r="R88"/>
      <c r="S88"/>
      <c r="T88"/>
      <c r="U88"/>
      <c r="V88"/>
      <c r="W88"/>
      <c r="X88"/>
      <c r="Y88"/>
      <c r="Z88"/>
      <c r="AA88"/>
      <c r="AB88"/>
    </row>
    <row r="89" spans="1:28">
      <c r="A89"/>
      <c r="B89"/>
      <c r="C89"/>
      <c r="D89"/>
      <c r="E89"/>
      <c r="F89"/>
      <c r="G89"/>
      <c r="H89"/>
      <c r="I89"/>
      <c r="J89"/>
      <c r="K89"/>
      <c r="L89"/>
      <c r="M89"/>
      <c r="N89"/>
      <c r="O89"/>
      <c r="P89"/>
      <c r="Q89"/>
      <c r="R89"/>
      <c r="S89"/>
      <c r="T89"/>
      <c r="U89"/>
      <c r="V89"/>
      <c r="W89"/>
      <c r="X89"/>
      <c r="Y89"/>
      <c r="Z89"/>
      <c r="AA89"/>
      <c r="AB89"/>
    </row>
    <row r="90" spans="1:28">
      <c r="A90"/>
      <c r="B90"/>
      <c r="C90"/>
      <c r="D90"/>
      <c r="E90"/>
      <c r="F90"/>
      <c r="G90"/>
      <c r="H90"/>
      <c r="I90"/>
      <c r="J90"/>
      <c r="K90"/>
      <c r="L90"/>
      <c r="M90"/>
      <c r="N90"/>
      <c r="O90"/>
      <c r="P90"/>
      <c r="Q90"/>
      <c r="R90"/>
      <c r="S90"/>
      <c r="T90"/>
      <c r="U90"/>
      <c r="V90"/>
      <c r="W90"/>
      <c r="X90"/>
      <c r="Y90"/>
      <c r="Z90"/>
      <c r="AA90"/>
      <c r="AB90"/>
    </row>
    <row r="91" spans="1:28">
      <c r="A91"/>
      <c r="B91"/>
      <c r="C91"/>
      <c r="D91"/>
      <c r="E91"/>
      <c r="F91"/>
      <c r="G91"/>
      <c r="H91"/>
      <c r="I91"/>
      <c r="J91"/>
      <c r="K91"/>
      <c r="L91"/>
      <c r="M91"/>
      <c r="N91"/>
      <c r="O91"/>
      <c r="P91"/>
      <c r="Q91"/>
      <c r="R91"/>
      <c r="S91"/>
      <c r="T91"/>
      <c r="U91"/>
      <c r="V91"/>
      <c r="W91"/>
      <c r="X91"/>
      <c r="Y91"/>
      <c r="Z91"/>
      <c r="AA91"/>
      <c r="AB91"/>
    </row>
    <row r="92" spans="1:28">
      <c r="A92"/>
      <c r="B92"/>
      <c r="C92"/>
      <c r="D92"/>
      <c r="E92"/>
      <c r="F92"/>
      <c r="G92"/>
      <c r="H92"/>
      <c r="I92"/>
      <c r="J92"/>
      <c r="K92"/>
      <c r="L92"/>
      <c r="M92"/>
      <c r="N92"/>
      <c r="O92"/>
      <c r="P92"/>
      <c r="Q92"/>
      <c r="R92"/>
      <c r="S92"/>
      <c r="T92"/>
      <c r="U92"/>
      <c r="V92"/>
      <c r="W92"/>
      <c r="X92"/>
      <c r="Y92"/>
      <c r="Z92"/>
      <c r="AA92"/>
      <c r="AB92"/>
    </row>
    <row r="93" spans="1:28">
      <c r="A93"/>
      <c r="B93"/>
      <c r="C93"/>
      <c r="D93"/>
      <c r="E93"/>
      <c r="F93"/>
      <c r="G93"/>
      <c r="H93"/>
      <c r="I93"/>
      <c r="J93"/>
      <c r="K93"/>
      <c r="L93"/>
      <c r="M93"/>
      <c r="N93"/>
      <c r="O93"/>
      <c r="P93"/>
      <c r="Q93"/>
      <c r="R93"/>
      <c r="S93"/>
      <c r="T93"/>
      <c r="U93"/>
      <c r="V93"/>
      <c r="W93"/>
      <c r="X93"/>
      <c r="Y93"/>
      <c r="Z93"/>
      <c r="AA93"/>
      <c r="AB93"/>
    </row>
    <row r="94" spans="1:28">
      <c r="A94"/>
      <c r="B94"/>
      <c r="C94"/>
      <c r="D94"/>
      <c r="E94"/>
      <c r="F94"/>
      <c r="G94"/>
      <c r="H94"/>
      <c r="I94"/>
      <c r="J94"/>
      <c r="K94"/>
      <c r="L94"/>
      <c r="M94"/>
      <c r="N94"/>
      <c r="O94"/>
      <c r="P94"/>
      <c r="Q94"/>
      <c r="R94"/>
      <c r="S94"/>
      <c r="T94"/>
      <c r="U94"/>
      <c r="V94"/>
      <c r="W94"/>
      <c r="X94"/>
      <c r="Y94"/>
      <c r="Z94"/>
      <c r="AA94"/>
      <c r="AB94"/>
    </row>
    <row r="95" spans="1:28">
      <c r="A95"/>
      <c r="B95"/>
      <c r="C95"/>
      <c r="D95"/>
      <c r="E95"/>
      <c r="F95"/>
      <c r="G95"/>
      <c r="H95"/>
      <c r="I95"/>
      <c r="J95"/>
      <c r="K95"/>
      <c r="L95"/>
      <c r="M95"/>
      <c r="N95"/>
      <c r="O95"/>
      <c r="P95"/>
      <c r="Q95"/>
      <c r="R95"/>
      <c r="S95"/>
      <c r="T95"/>
      <c r="U95"/>
      <c r="V95"/>
      <c r="W95"/>
      <c r="X95"/>
      <c r="Y95"/>
      <c r="Z95"/>
      <c r="AA95"/>
      <c r="AB95"/>
    </row>
    <row r="96" spans="1:28">
      <c r="A96"/>
      <c r="B96"/>
      <c r="C96"/>
      <c r="D96"/>
      <c r="E96"/>
      <c r="F96"/>
      <c r="G96"/>
      <c r="H96"/>
      <c r="I96"/>
      <c r="J96"/>
      <c r="K96"/>
      <c r="L96"/>
      <c r="M96"/>
      <c r="N96"/>
      <c r="O96"/>
      <c r="P96"/>
      <c r="Q96"/>
      <c r="R96"/>
      <c r="S96"/>
      <c r="T96"/>
      <c r="U96"/>
      <c r="V96"/>
      <c r="W96"/>
      <c r="X96"/>
      <c r="Y96"/>
      <c r="Z96"/>
      <c r="AA96"/>
      <c r="AB96"/>
    </row>
    <row r="97" spans="1:28">
      <c r="A97"/>
      <c r="B97"/>
      <c r="C97"/>
      <c r="D97"/>
      <c r="E97"/>
      <c r="F97"/>
      <c r="G97"/>
      <c r="H97"/>
      <c r="I97"/>
      <c r="J97"/>
      <c r="K97"/>
      <c r="L97"/>
      <c r="M97"/>
      <c r="N97"/>
      <c r="O97"/>
      <c r="P97"/>
      <c r="Q97"/>
      <c r="R97"/>
      <c r="S97"/>
      <c r="T97"/>
      <c r="U97"/>
      <c r="V97"/>
      <c r="W97"/>
      <c r="X97"/>
      <c r="Y97"/>
      <c r="Z97"/>
      <c r="AA97"/>
      <c r="AB97"/>
    </row>
    <row r="98" spans="1:28">
      <c r="A98"/>
      <c r="B98"/>
      <c r="C98"/>
      <c r="D98"/>
      <c r="E98"/>
      <c r="F98"/>
      <c r="G98"/>
      <c r="H98"/>
      <c r="I98"/>
      <c r="J98"/>
      <c r="K98"/>
      <c r="L98"/>
      <c r="M98"/>
      <c r="N98"/>
      <c r="O98"/>
      <c r="P98"/>
      <c r="Q98"/>
      <c r="R98"/>
      <c r="S98"/>
      <c r="T98"/>
      <c r="U98"/>
      <c r="V98"/>
      <c r="W98"/>
      <c r="X98"/>
      <c r="Y98"/>
      <c r="Z98"/>
      <c r="AA98"/>
      <c r="AB98"/>
    </row>
    <row r="99" spans="1:28">
      <c r="A99"/>
      <c r="B99"/>
      <c r="C99"/>
      <c r="D99"/>
      <c r="E99"/>
      <c r="F99"/>
      <c r="G99"/>
      <c r="H99"/>
      <c r="I99"/>
      <c r="J99"/>
      <c r="K99"/>
      <c r="L99"/>
      <c r="M99"/>
      <c r="N99"/>
      <c r="O99"/>
      <c r="P99"/>
      <c r="Q99"/>
      <c r="R99"/>
      <c r="S99"/>
      <c r="T99"/>
      <c r="U99"/>
      <c r="V99"/>
      <c r="W99"/>
      <c r="X99"/>
      <c r="Y99"/>
      <c r="Z99"/>
      <c r="AA99"/>
      <c r="AB99"/>
    </row>
    <row r="100" spans="1:28">
      <c r="A100"/>
      <c r="B100"/>
      <c r="C100"/>
      <c r="D100"/>
      <c r="E100"/>
      <c r="F100"/>
      <c r="G100"/>
      <c r="H100"/>
      <c r="I100"/>
      <c r="J100"/>
      <c r="K100"/>
      <c r="L100"/>
      <c r="M100"/>
      <c r="N100"/>
      <c r="O100"/>
      <c r="P100"/>
      <c r="Q100"/>
      <c r="R100"/>
      <c r="S100"/>
      <c r="T100"/>
      <c r="U100"/>
      <c r="V100"/>
      <c r="W100"/>
      <c r="X100"/>
      <c r="Y100"/>
      <c r="Z100"/>
      <c r="AA100"/>
      <c r="AB100"/>
    </row>
    <row r="101" spans="1:28">
      <c r="A101"/>
      <c r="B101"/>
      <c r="C101"/>
      <c r="D101"/>
      <c r="E101"/>
      <c r="F101"/>
      <c r="G101"/>
      <c r="H101"/>
      <c r="I101"/>
      <c r="J101"/>
      <c r="K101"/>
      <c r="L101"/>
      <c r="M101"/>
      <c r="N101"/>
      <c r="O101"/>
      <c r="P101"/>
      <c r="Q101"/>
      <c r="R101"/>
      <c r="S101"/>
      <c r="T101"/>
      <c r="U101"/>
      <c r="V101"/>
      <c r="W101"/>
      <c r="X101"/>
      <c r="Y101"/>
      <c r="Z101"/>
      <c r="AA101"/>
      <c r="AB101"/>
    </row>
    <row r="102" spans="1:28">
      <c r="A102"/>
      <c r="B102"/>
      <c r="C102"/>
      <c r="D102"/>
      <c r="E102"/>
      <c r="F102"/>
      <c r="G102"/>
      <c r="H102"/>
      <c r="I102"/>
      <c r="J102"/>
      <c r="K102"/>
      <c r="L102"/>
      <c r="M102"/>
      <c r="N102"/>
      <c r="O102"/>
      <c r="P102"/>
      <c r="Q102"/>
      <c r="R102"/>
      <c r="S102"/>
      <c r="T102"/>
      <c r="U102"/>
      <c r="V102"/>
      <c r="W102"/>
      <c r="X102"/>
      <c r="Y102"/>
      <c r="Z102"/>
      <c r="AA102"/>
      <c r="AB102"/>
    </row>
    <row r="103" spans="1:28">
      <c r="A103"/>
      <c r="B103"/>
      <c r="C103"/>
      <c r="D103"/>
      <c r="E103"/>
      <c r="F103"/>
      <c r="G103"/>
      <c r="H103"/>
      <c r="I103"/>
      <c r="J103"/>
      <c r="K103"/>
      <c r="L103"/>
      <c r="M103"/>
      <c r="N103"/>
      <c r="O103"/>
      <c r="P103"/>
      <c r="Q103"/>
      <c r="R103"/>
      <c r="S103"/>
      <c r="T103"/>
      <c r="U103"/>
      <c r="V103"/>
      <c r="W103"/>
      <c r="X103"/>
      <c r="Y103"/>
      <c r="Z103"/>
      <c r="AA103"/>
      <c r="AB103"/>
    </row>
    <row r="104" spans="1:28">
      <c r="A104"/>
      <c r="B104"/>
      <c r="C104"/>
      <c r="D104"/>
      <c r="E104"/>
      <c r="F104"/>
      <c r="G104"/>
      <c r="H104"/>
      <c r="I104"/>
      <c r="J104"/>
      <c r="K104"/>
      <c r="L104"/>
      <c r="M104"/>
      <c r="N104"/>
      <c r="O104"/>
      <c r="P104"/>
      <c r="Q104"/>
      <c r="R104"/>
      <c r="S104"/>
      <c r="T104"/>
      <c r="U104"/>
      <c r="V104"/>
      <c r="W104"/>
      <c r="X104"/>
      <c r="Y104"/>
      <c r="Z104"/>
      <c r="AA104"/>
      <c r="AB104"/>
    </row>
    <row r="105" spans="1:28">
      <c r="A105"/>
      <c r="B105"/>
      <c r="C105"/>
      <c r="D105"/>
      <c r="E105"/>
      <c r="F105"/>
      <c r="G105"/>
      <c r="H105"/>
      <c r="I105"/>
      <c r="J105"/>
      <c r="K105"/>
      <c r="L105"/>
      <c r="M105"/>
      <c r="N105"/>
      <c r="O105"/>
      <c r="P105"/>
      <c r="Q105"/>
      <c r="R105"/>
      <c r="S105"/>
      <c r="T105"/>
      <c r="U105"/>
      <c r="V105"/>
      <c r="W105"/>
      <c r="X105"/>
      <c r="Y105"/>
      <c r="Z105"/>
      <c r="AA105"/>
      <c r="AB105"/>
    </row>
    <row r="106" spans="1:28">
      <c r="A106"/>
      <c r="B106"/>
      <c r="C106"/>
      <c r="D106"/>
      <c r="E106"/>
      <c r="F106"/>
      <c r="G106"/>
      <c r="H106"/>
      <c r="I106"/>
      <c r="J106"/>
      <c r="K106"/>
      <c r="L106"/>
      <c r="M106"/>
      <c r="N106"/>
      <c r="O106"/>
      <c r="P106"/>
      <c r="Q106"/>
      <c r="R106"/>
      <c r="S106"/>
      <c r="T106"/>
      <c r="U106"/>
      <c r="V106"/>
      <c r="W106"/>
      <c r="X106"/>
      <c r="Y106"/>
      <c r="Z106"/>
      <c r="AA106"/>
      <c r="AB106"/>
    </row>
    <row r="107" spans="1:28">
      <c r="A107"/>
      <c r="B107"/>
      <c r="C107"/>
      <c r="D107"/>
      <c r="E107"/>
      <c r="F107"/>
      <c r="G107"/>
      <c r="H107"/>
      <c r="I107"/>
      <c r="J107"/>
      <c r="K107"/>
      <c r="L107"/>
      <c r="M107"/>
      <c r="N107"/>
      <c r="O107"/>
      <c r="P107"/>
      <c r="Q107"/>
      <c r="R107"/>
      <c r="S107"/>
      <c r="T107"/>
      <c r="U107"/>
      <c r="V107"/>
      <c r="W107"/>
      <c r="X107"/>
      <c r="Y107"/>
      <c r="Z107"/>
      <c r="AA107"/>
      <c r="AB107"/>
    </row>
    <row r="108" spans="1:28">
      <c r="A108"/>
      <c r="B108"/>
      <c r="C108"/>
      <c r="D108"/>
      <c r="E108"/>
      <c r="F108"/>
      <c r="G108"/>
      <c r="H108"/>
      <c r="I108"/>
      <c r="J108"/>
      <c r="K108"/>
      <c r="L108"/>
      <c r="M108"/>
      <c r="N108"/>
      <c r="O108"/>
      <c r="P108"/>
      <c r="Q108"/>
      <c r="R108"/>
      <c r="S108"/>
      <c r="T108"/>
      <c r="U108"/>
      <c r="V108"/>
      <c r="W108"/>
      <c r="X108"/>
      <c r="Y108"/>
      <c r="Z108"/>
      <c r="AA108"/>
      <c r="AB108"/>
    </row>
    <row r="109" spans="1:28">
      <c r="A109"/>
      <c r="B109"/>
      <c r="C109"/>
      <c r="D109"/>
      <c r="E109"/>
      <c r="F109"/>
      <c r="G109"/>
      <c r="H109"/>
      <c r="I109"/>
      <c r="J109"/>
      <c r="K109"/>
      <c r="L109"/>
      <c r="M109"/>
      <c r="N109"/>
      <c r="O109"/>
      <c r="P109"/>
      <c r="Q109"/>
      <c r="R109"/>
      <c r="S109"/>
      <c r="T109"/>
      <c r="U109"/>
      <c r="V109"/>
      <c r="W109"/>
      <c r="X109"/>
      <c r="Y109"/>
      <c r="Z109"/>
      <c r="AA109"/>
      <c r="AB109"/>
    </row>
    <row r="110" spans="1:28">
      <c r="A110"/>
      <c r="B110"/>
      <c r="C110"/>
      <c r="D110"/>
      <c r="E110"/>
      <c r="F110"/>
      <c r="G110"/>
      <c r="H110"/>
      <c r="I110"/>
      <c r="J110"/>
      <c r="K110"/>
      <c r="L110"/>
      <c r="M110"/>
      <c r="N110"/>
      <c r="O110"/>
      <c r="P110"/>
      <c r="Q110"/>
      <c r="R110"/>
      <c r="S110"/>
      <c r="T110"/>
      <c r="U110"/>
      <c r="V110"/>
      <c r="W110"/>
      <c r="X110"/>
      <c r="Y110"/>
      <c r="Z110"/>
      <c r="AA110"/>
      <c r="AB110"/>
    </row>
    <row r="111" spans="1:28">
      <c r="A111"/>
      <c r="B111"/>
      <c r="C111"/>
      <c r="D111"/>
      <c r="E111"/>
      <c r="F111"/>
      <c r="G111"/>
      <c r="H111"/>
      <c r="I111"/>
      <c r="J111"/>
      <c r="K111"/>
      <c r="L111"/>
      <c r="M111"/>
      <c r="N111"/>
      <c r="O111"/>
      <c r="P111"/>
      <c r="Q111"/>
      <c r="R111"/>
      <c r="S111"/>
      <c r="T111"/>
      <c r="U111"/>
      <c r="V111"/>
      <c r="W111"/>
      <c r="X111"/>
      <c r="Y111"/>
      <c r="Z111"/>
      <c r="AA111"/>
      <c r="AB111"/>
    </row>
    <row r="112" spans="1:28">
      <c r="A112"/>
      <c r="B112"/>
      <c r="C112"/>
      <c r="D112"/>
      <c r="E112"/>
      <c r="F112"/>
      <c r="G112"/>
      <c r="H112"/>
      <c r="I112"/>
      <c r="J112"/>
      <c r="K112"/>
      <c r="L112"/>
      <c r="M112"/>
      <c r="N112"/>
      <c r="O112"/>
      <c r="P112"/>
      <c r="Q112"/>
      <c r="R112"/>
      <c r="S112"/>
      <c r="T112"/>
      <c r="U112"/>
      <c r="V112"/>
      <c r="W112"/>
      <c r="X112"/>
      <c r="Y112"/>
      <c r="Z112"/>
      <c r="AA112"/>
      <c r="AB112"/>
    </row>
    <row r="113" spans="1:28">
      <c r="A113"/>
      <c r="B113"/>
      <c r="C113"/>
      <c r="D113"/>
      <c r="E113"/>
      <c r="F113"/>
      <c r="G113"/>
      <c r="H113"/>
      <c r="I113"/>
      <c r="J113"/>
      <c r="K113"/>
      <c r="L113"/>
      <c r="M113"/>
      <c r="N113"/>
      <c r="O113"/>
      <c r="P113"/>
      <c r="Q113"/>
      <c r="R113"/>
      <c r="S113"/>
      <c r="T113"/>
      <c r="U113"/>
      <c r="V113"/>
      <c r="W113"/>
      <c r="X113"/>
      <c r="Y113"/>
      <c r="Z113"/>
      <c r="AA113"/>
      <c r="AB113"/>
    </row>
    <row r="114" spans="1:28">
      <c r="A114"/>
      <c r="B114"/>
      <c r="C114"/>
      <c r="D114"/>
      <c r="E114"/>
      <c r="F114"/>
      <c r="G114"/>
      <c r="H114"/>
      <c r="I114"/>
      <c r="J114"/>
      <c r="K114"/>
      <c r="L114"/>
      <c r="M114"/>
      <c r="N114"/>
      <c r="O114"/>
      <c r="P114"/>
      <c r="Q114"/>
      <c r="R114"/>
      <c r="S114"/>
      <c r="T114"/>
      <c r="U114"/>
      <c r="V114"/>
      <c r="W114"/>
      <c r="X114"/>
      <c r="Y114"/>
      <c r="Z114"/>
      <c r="AA114"/>
      <c r="AB114"/>
    </row>
    <row r="115" spans="1:28">
      <c r="A115"/>
      <c r="B115"/>
      <c r="C115"/>
      <c r="D115"/>
      <c r="E115"/>
      <c r="F115"/>
      <c r="G115"/>
      <c r="H115"/>
      <c r="I115"/>
      <c r="J115"/>
      <c r="K115"/>
      <c r="L115"/>
      <c r="M115"/>
      <c r="N115"/>
      <c r="O115"/>
      <c r="P115"/>
      <c r="Q115"/>
      <c r="R115"/>
      <c r="S115"/>
      <c r="T115"/>
      <c r="U115"/>
      <c r="V115"/>
      <c r="W115"/>
      <c r="X115"/>
      <c r="Y115"/>
      <c r="Z115"/>
      <c r="AA115"/>
      <c r="AB115"/>
    </row>
    <row r="116" spans="1:28">
      <c r="A116"/>
      <c r="B116"/>
      <c r="C116"/>
      <c r="D116"/>
      <c r="E116"/>
      <c r="F116"/>
      <c r="G116"/>
      <c r="H116"/>
      <c r="I116"/>
      <c r="J116"/>
      <c r="K116"/>
      <c r="L116"/>
      <c r="M116"/>
      <c r="N116"/>
      <c r="O116"/>
      <c r="P116"/>
      <c r="Q116"/>
      <c r="R116"/>
      <c r="S116"/>
      <c r="T116"/>
      <c r="U116"/>
      <c r="V116"/>
      <c r="W116"/>
      <c r="X116"/>
      <c r="Y116"/>
      <c r="Z116"/>
      <c r="AA116"/>
      <c r="AB116"/>
    </row>
    <row r="117" spans="1:28">
      <c r="A117"/>
      <c r="B117"/>
      <c r="C117"/>
      <c r="D117"/>
      <c r="E117"/>
      <c r="F117"/>
      <c r="G117"/>
      <c r="H117"/>
      <c r="I117"/>
      <c r="J117"/>
      <c r="K117"/>
      <c r="L117"/>
      <c r="M117"/>
      <c r="N117"/>
      <c r="O117"/>
      <c r="P117"/>
      <c r="Q117"/>
      <c r="R117"/>
      <c r="S117"/>
      <c r="T117"/>
      <c r="U117"/>
      <c r="V117"/>
      <c r="W117"/>
      <c r="X117"/>
      <c r="Y117"/>
      <c r="Z117"/>
      <c r="AA117"/>
      <c r="AB117"/>
    </row>
    <row r="118" spans="1:28">
      <c r="A118"/>
      <c r="B118"/>
      <c r="C118"/>
      <c r="D118"/>
      <c r="E118"/>
      <c r="F118"/>
      <c r="G118"/>
      <c r="H118"/>
      <c r="I118"/>
      <c r="J118"/>
      <c r="K118"/>
      <c r="L118"/>
      <c r="M118"/>
      <c r="N118"/>
      <c r="O118"/>
      <c r="P118"/>
      <c r="Q118"/>
      <c r="R118"/>
      <c r="S118"/>
      <c r="T118"/>
      <c r="U118"/>
      <c r="V118"/>
      <c r="W118"/>
      <c r="X118"/>
      <c r="Y118"/>
      <c r="Z118"/>
      <c r="AA118"/>
      <c r="AB118"/>
    </row>
    <row r="119" spans="1:28">
      <c r="A119"/>
      <c r="B119"/>
      <c r="C119"/>
      <c r="D119"/>
      <c r="E119"/>
      <c r="F119"/>
      <c r="G119"/>
      <c r="H119"/>
      <c r="I119"/>
      <c r="J119"/>
      <c r="K119"/>
      <c r="L119"/>
      <c r="M119"/>
      <c r="N119"/>
      <c r="O119"/>
      <c r="P119"/>
      <c r="Q119"/>
      <c r="R119"/>
      <c r="S119"/>
      <c r="T119"/>
      <c r="U119"/>
      <c r="V119"/>
      <c r="W119"/>
      <c r="X119"/>
      <c r="Y119"/>
      <c r="Z119"/>
      <c r="AA119"/>
      <c r="AB119"/>
    </row>
    <row r="120" spans="1:28">
      <c r="A120"/>
      <c r="B120"/>
      <c r="C120"/>
      <c r="D120"/>
      <c r="E120"/>
      <c r="F120"/>
      <c r="G120"/>
      <c r="H120"/>
      <c r="I120"/>
      <c r="J120"/>
      <c r="K120"/>
      <c r="L120"/>
      <c r="M120"/>
      <c r="N120"/>
      <c r="O120"/>
      <c r="P120"/>
      <c r="Q120"/>
      <c r="R120"/>
      <c r="S120"/>
      <c r="T120"/>
      <c r="U120"/>
      <c r="V120"/>
      <c r="W120"/>
      <c r="X120"/>
      <c r="Y120"/>
      <c r="Z120"/>
      <c r="AA120"/>
      <c r="AB120"/>
    </row>
    <row r="121" spans="1:28">
      <c r="A121"/>
      <c r="B121"/>
      <c r="C121"/>
      <c r="D121"/>
      <c r="E121"/>
      <c r="F121"/>
      <c r="G121"/>
      <c r="H121"/>
      <c r="I121"/>
      <c r="J121"/>
      <c r="K121"/>
      <c r="L121"/>
      <c r="M121"/>
      <c r="N121"/>
      <c r="O121"/>
      <c r="P121"/>
      <c r="Q121"/>
      <c r="R121"/>
      <c r="S121"/>
      <c r="T121"/>
      <c r="U121"/>
      <c r="V121"/>
      <c r="W121"/>
      <c r="X121"/>
      <c r="Y121"/>
      <c r="Z121"/>
      <c r="AA121"/>
      <c r="AB121"/>
    </row>
    <row r="122" spans="1:28">
      <c r="A122"/>
      <c r="B122"/>
      <c r="C122"/>
      <c r="D122"/>
      <c r="E122"/>
      <c r="F122"/>
      <c r="G122"/>
      <c r="H122"/>
      <c r="I122"/>
      <c r="J122"/>
      <c r="K122"/>
      <c r="L122"/>
      <c r="M122"/>
      <c r="N122"/>
      <c r="O122"/>
      <c r="P122"/>
      <c r="Q122"/>
      <c r="R122"/>
      <c r="S122"/>
      <c r="T122"/>
      <c r="U122"/>
      <c r="V122"/>
      <c r="W122"/>
      <c r="X122"/>
      <c r="Y122"/>
      <c r="Z122"/>
      <c r="AA122"/>
      <c r="AB122"/>
    </row>
    <row r="123" spans="1:28">
      <c r="A123"/>
      <c r="B123"/>
      <c r="C123"/>
      <c r="D123"/>
      <c r="E123"/>
      <c r="F123"/>
      <c r="G123"/>
      <c r="H123"/>
      <c r="I123"/>
      <c r="J123"/>
      <c r="K123"/>
      <c r="L123"/>
      <c r="M123"/>
      <c r="N123"/>
      <c r="O123"/>
      <c r="P123"/>
      <c r="Q123"/>
      <c r="R123"/>
      <c r="S123"/>
      <c r="T123"/>
      <c r="U123"/>
      <c r="V123"/>
      <c r="W123"/>
      <c r="X123"/>
      <c r="Y123"/>
      <c r="Z123"/>
      <c r="AA123"/>
      <c r="AB123"/>
    </row>
    <row r="124" spans="1:28">
      <c r="A124"/>
      <c r="B124"/>
      <c r="C124"/>
      <c r="D124"/>
      <c r="E124"/>
      <c r="F124"/>
      <c r="G124"/>
      <c r="H124"/>
      <c r="I124"/>
      <c r="J124"/>
      <c r="K124"/>
      <c r="L124"/>
      <c r="M124"/>
      <c r="N124"/>
      <c r="O124"/>
      <c r="P124"/>
      <c r="Q124"/>
      <c r="R124"/>
      <c r="S124"/>
      <c r="T124"/>
      <c r="U124"/>
      <c r="V124"/>
      <c r="W124"/>
      <c r="X124"/>
      <c r="Y124"/>
      <c r="Z124"/>
      <c r="AA124"/>
      <c r="AB124"/>
    </row>
    <row r="125" spans="1:28">
      <c r="A125"/>
      <c r="B125"/>
      <c r="C125"/>
      <c r="D125"/>
      <c r="E125"/>
      <c r="F125"/>
      <c r="G125"/>
      <c r="H125"/>
      <c r="I125"/>
      <c r="J125"/>
      <c r="K125"/>
      <c r="L125"/>
      <c r="M125"/>
      <c r="N125"/>
      <c r="O125"/>
      <c r="P125"/>
      <c r="Q125"/>
      <c r="R125"/>
      <c r="S125"/>
      <c r="T125"/>
      <c r="U125"/>
      <c r="V125"/>
      <c r="W125"/>
      <c r="X125"/>
      <c r="Y125"/>
      <c r="Z125"/>
      <c r="AA125"/>
      <c r="AB125"/>
    </row>
    <row r="126" spans="1:28">
      <c r="A126"/>
      <c r="B126"/>
      <c r="C126"/>
      <c r="D126"/>
      <c r="E126"/>
      <c r="F126"/>
      <c r="G126"/>
      <c r="H126"/>
      <c r="I126"/>
      <c r="J126"/>
      <c r="K126"/>
      <c r="L126"/>
      <c r="M126"/>
      <c r="N126"/>
      <c r="O126"/>
      <c r="P126"/>
      <c r="Q126"/>
      <c r="R126"/>
      <c r="S126"/>
      <c r="T126"/>
      <c r="U126"/>
      <c r="V126"/>
      <c r="W126"/>
      <c r="X126"/>
      <c r="Y126"/>
      <c r="Z126"/>
      <c r="AA126"/>
      <c r="AB126"/>
    </row>
    <row r="127" spans="1:28">
      <c r="A127"/>
      <c r="B127"/>
      <c r="C127"/>
      <c r="D127"/>
      <c r="E127"/>
      <c r="F127"/>
      <c r="G127"/>
      <c r="H127"/>
      <c r="I127"/>
      <c r="J127"/>
      <c r="K127"/>
      <c r="L127"/>
      <c r="M127"/>
      <c r="N127"/>
      <c r="O127"/>
      <c r="P127"/>
      <c r="Q127"/>
      <c r="R127"/>
      <c r="S127"/>
      <c r="T127"/>
      <c r="U127"/>
      <c r="V127"/>
      <c r="W127"/>
      <c r="X127"/>
      <c r="Y127"/>
      <c r="Z127"/>
      <c r="AA127"/>
      <c r="AB127"/>
    </row>
    <row r="128" spans="1:28">
      <c r="A128"/>
      <c r="B128"/>
      <c r="C128"/>
      <c r="D128"/>
      <c r="E128"/>
      <c r="F128"/>
      <c r="G128"/>
      <c r="H128"/>
      <c r="I128"/>
      <c r="J128"/>
      <c r="K128"/>
      <c r="L128"/>
      <c r="M128"/>
      <c r="N128"/>
      <c r="O128"/>
      <c r="P128"/>
      <c r="Q128"/>
      <c r="R128"/>
      <c r="S128"/>
      <c r="T128"/>
      <c r="U128"/>
      <c r="V128"/>
      <c r="W128"/>
      <c r="X128"/>
      <c r="Y128"/>
      <c r="Z128"/>
      <c r="AA128"/>
      <c r="AB128"/>
    </row>
    <row r="129" spans="1:28">
      <c r="A129"/>
      <c r="B129"/>
      <c r="C129"/>
      <c r="D129"/>
      <c r="E129"/>
      <c r="F129"/>
      <c r="G129"/>
      <c r="H129"/>
      <c r="I129"/>
      <c r="J129"/>
      <c r="K129"/>
      <c r="L129"/>
      <c r="M129"/>
      <c r="N129"/>
      <c r="O129"/>
      <c r="P129"/>
      <c r="Q129"/>
      <c r="R129"/>
      <c r="S129"/>
      <c r="T129"/>
      <c r="U129"/>
      <c r="V129"/>
      <c r="W129"/>
      <c r="X129"/>
      <c r="Y129"/>
      <c r="Z129"/>
      <c r="AA129"/>
      <c r="AB129"/>
    </row>
    <row r="130" spans="1:28">
      <c r="A130"/>
      <c r="B130"/>
      <c r="C130"/>
      <c r="D130"/>
      <c r="E130"/>
      <c r="F130"/>
      <c r="G130"/>
      <c r="H130"/>
      <c r="I130"/>
      <c r="J130"/>
      <c r="K130"/>
      <c r="L130"/>
      <c r="M130"/>
      <c r="N130"/>
      <c r="O130"/>
      <c r="P130"/>
      <c r="Q130"/>
      <c r="R130"/>
      <c r="S130"/>
      <c r="T130"/>
      <c r="U130"/>
      <c r="V130"/>
      <c r="W130"/>
      <c r="X130"/>
      <c r="Y130"/>
      <c r="Z130"/>
      <c r="AA130"/>
      <c r="AB130"/>
    </row>
    <row r="131" spans="1:28">
      <c r="A131"/>
      <c r="B131"/>
      <c r="C131"/>
      <c r="D131"/>
      <c r="E131"/>
      <c r="F131"/>
      <c r="G131"/>
      <c r="H131"/>
      <c r="I131"/>
      <c r="J131"/>
      <c r="K131"/>
      <c r="L131"/>
      <c r="M131"/>
      <c r="N131"/>
      <c r="O131"/>
      <c r="P131"/>
      <c r="Q131"/>
      <c r="R131"/>
      <c r="S131"/>
      <c r="T131"/>
      <c r="U131"/>
      <c r="V131"/>
      <c r="W131"/>
      <c r="X131"/>
      <c r="Y131"/>
      <c r="Z131"/>
      <c r="AA131"/>
      <c r="AB131"/>
    </row>
    <row r="132" spans="1:28">
      <c r="A132"/>
      <c r="B132"/>
      <c r="C132"/>
      <c r="D132"/>
      <c r="E132"/>
      <c r="F132"/>
      <c r="G132"/>
      <c r="H132"/>
      <c r="I132"/>
      <c r="J132"/>
      <c r="K132"/>
      <c r="L132"/>
      <c r="M132"/>
      <c r="N132"/>
      <c r="O132"/>
      <c r="P132"/>
      <c r="Q132"/>
      <c r="R132"/>
      <c r="S132"/>
      <c r="T132"/>
      <c r="U132"/>
      <c r="V132"/>
      <c r="W132"/>
      <c r="X132"/>
      <c r="Y132"/>
      <c r="Z132"/>
      <c r="AA132"/>
      <c r="AB132"/>
    </row>
    <row r="133" spans="1:28">
      <c r="A133"/>
      <c r="B133"/>
      <c r="C133"/>
      <c r="D133"/>
      <c r="E133"/>
      <c r="F133"/>
      <c r="G133"/>
      <c r="H133"/>
      <c r="I133"/>
      <c r="J133"/>
      <c r="K133"/>
      <c r="L133"/>
      <c r="M133"/>
      <c r="N133"/>
      <c r="O133"/>
      <c r="P133"/>
      <c r="Q133"/>
      <c r="R133"/>
      <c r="S133"/>
      <c r="T133"/>
      <c r="U133"/>
      <c r="V133"/>
      <c r="W133"/>
      <c r="X133"/>
      <c r="Y133"/>
      <c r="Z133"/>
      <c r="AA133"/>
      <c r="AB133"/>
    </row>
    <row r="134" spans="1:28">
      <c r="A134"/>
      <c r="B134"/>
      <c r="C134"/>
      <c r="D134"/>
      <c r="E134"/>
      <c r="F134"/>
      <c r="G134"/>
      <c r="H134"/>
      <c r="I134"/>
      <c r="J134"/>
      <c r="K134"/>
      <c r="L134"/>
      <c r="M134"/>
      <c r="N134"/>
      <c r="O134"/>
      <c r="P134"/>
      <c r="Q134"/>
      <c r="R134"/>
      <c r="S134"/>
      <c r="T134"/>
      <c r="U134"/>
      <c r="V134"/>
      <c r="W134"/>
      <c r="X134"/>
      <c r="Y134"/>
      <c r="Z134"/>
      <c r="AA134"/>
      <c r="AB134"/>
    </row>
    <row r="135" spans="1:28">
      <c r="A135"/>
      <c r="B135"/>
      <c r="C135"/>
      <c r="D135"/>
      <c r="E135"/>
      <c r="F135"/>
      <c r="G135"/>
      <c r="H135"/>
      <c r="I135"/>
      <c r="J135"/>
      <c r="K135"/>
      <c r="L135"/>
      <c r="M135"/>
      <c r="N135"/>
      <c r="O135"/>
      <c r="P135"/>
      <c r="Q135"/>
      <c r="R135"/>
      <c r="S135"/>
      <c r="T135"/>
      <c r="U135"/>
      <c r="V135"/>
      <c r="W135"/>
      <c r="X135"/>
      <c r="Y135"/>
      <c r="Z135"/>
      <c r="AA135"/>
      <c r="AB135"/>
    </row>
    <row r="136" spans="1:28">
      <c r="A136"/>
      <c r="B136"/>
      <c r="C136"/>
      <c r="D136"/>
      <c r="E136"/>
      <c r="F136"/>
      <c r="G136"/>
      <c r="H136"/>
      <c r="I136"/>
      <c r="J136"/>
      <c r="K136"/>
      <c r="L136"/>
      <c r="M136"/>
      <c r="N136"/>
      <c r="O136"/>
      <c r="P136"/>
      <c r="Q136"/>
      <c r="R136"/>
      <c r="S136"/>
      <c r="T136"/>
      <c r="U136"/>
      <c r="V136"/>
      <c r="W136"/>
      <c r="X136"/>
      <c r="Y136"/>
      <c r="Z136"/>
      <c r="AA136"/>
      <c r="AB136"/>
    </row>
    <row r="137" spans="1:28">
      <c r="A137"/>
      <c r="B137"/>
      <c r="C137"/>
      <c r="D137"/>
      <c r="E137"/>
      <c r="F137"/>
      <c r="G137"/>
      <c r="H137"/>
      <c r="I137"/>
      <c r="J137"/>
      <c r="K137"/>
      <c r="L137"/>
      <c r="M137"/>
      <c r="N137"/>
      <c r="O137"/>
      <c r="P137"/>
      <c r="Q137"/>
      <c r="R137"/>
      <c r="S137"/>
      <c r="T137"/>
      <c r="U137"/>
      <c r="V137"/>
      <c r="W137"/>
      <c r="X137"/>
      <c r="Y137"/>
      <c r="Z137"/>
      <c r="AA137"/>
      <c r="AB137"/>
    </row>
    <row r="138" spans="1:28">
      <c r="A138"/>
      <c r="B138"/>
      <c r="C138"/>
      <c r="D138"/>
      <c r="E138"/>
      <c r="F138"/>
      <c r="G138"/>
      <c r="H138"/>
      <c r="I138"/>
      <c r="J138"/>
      <c r="K138"/>
      <c r="L138"/>
      <c r="M138"/>
      <c r="N138"/>
      <c r="O138"/>
      <c r="P138"/>
      <c r="Q138"/>
      <c r="R138"/>
      <c r="S138"/>
      <c r="T138"/>
      <c r="U138"/>
      <c r="V138"/>
      <c r="W138"/>
      <c r="X138"/>
      <c r="Y138"/>
      <c r="Z138"/>
      <c r="AA138"/>
      <c r="AB138"/>
    </row>
    <row r="139" spans="1:28">
      <c r="A139"/>
      <c r="B139"/>
      <c r="C139"/>
      <c r="D139"/>
      <c r="E139"/>
      <c r="F139"/>
      <c r="G139"/>
      <c r="H139"/>
      <c r="I139"/>
      <c r="J139"/>
      <c r="K139"/>
      <c r="L139"/>
      <c r="M139"/>
      <c r="N139"/>
      <c r="O139"/>
      <c r="P139"/>
      <c r="Q139"/>
      <c r="R139"/>
      <c r="S139"/>
      <c r="T139"/>
      <c r="U139"/>
      <c r="V139"/>
      <c r="W139"/>
      <c r="X139"/>
      <c r="Y139"/>
      <c r="Z139"/>
      <c r="AA139"/>
      <c r="AB139"/>
    </row>
    <row r="140" spans="1:28">
      <c r="A140"/>
      <c r="B140"/>
      <c r="C140"/>
      <c r="D140"/>
      <c r="E140"/>
      <c r="F140"/>
      <c r="G140"/>
      <c r="H140"/>
      <c r="I140"/>
      <c r="J140"/>
      <c r="K140"/>
      <c r="L140"/>
      <c r="M140"/>
      <c r="N140"/>
      <c r="O140"/>
      <c r="P140"/>
      <c r="Q140"/>
      <c r="R140"/>
      <c r="S140"/>
      <c r="T140"/>
      <c r="U140"/>
      <c r="V140"/>
      <c r="W140"/>
      <c r="X140"/>
      <c r="Y140"/>
      <c r="Z140"/>
      <c r="AA140"/>
      <c r="AB140"/>
    </row>
    <row r="141" spans="1:28">
      <c r="A141"/>
      <c r="B141"/>
      <c r="C141"/>
      <c r="D141"/>
      <c r="E141"/>
      <c r="F141"/>
      <c r="G141"/>
      <c r="H141"/>
      <c r="I141"/>
      <c r="J141"/>
      <c r="K141"/>
      <c r="L141"/>
      <c r="M141"/>
      <c r="N141"/>
      <c r="O141"/>
      <c r="P141"/>
      <c r="Q141"/>
      <c r="R141"/>
      <c r="S141"/>
      <c r="T141"/>
      <c r="U141"/>
      <c r="V141"/>
      <c r="W141"/>
      <c r="X141"/>
      <c r="Y141"/>
      <c r="Z141"/>
      <c r="AA141"/>
      <c r="AB141"/>
    </row>
    <row r="142" spans="1:28">
      <c r="A142"/>
      <c r="B142"/>
      <c r="C142"/>
      <c r="D142"/>
      <c r="E142"/>
      <c r="F142"/>
      <c r="G142"/>
      <c r="H142"/>
      <c r="I142"/>
      <c r="J142"/>
      <c r="K142"/>
      <c r="L142"/>
      <c r="M142"/>
      <c r="N142"/>
      <c r="O142"/>
      <c r="P142"/>
      <c r="Q142"/>
      <c r="R142"/>
      <c r="S142"/>
      <c r="T142"/>
      <c r="U142"/>
      <c r="V142"/>
      <c r="W142"/>
      <c r="X142"/>
      <c r="Y142"/>
      <c r="Z142"/>
      <c r="AA142"/>
      <c r="AB142"/>
    </row>
    <row r="143" spans="1:28">
      <c r="A143"/>
      <c r="B143"/>
      <c r="C143"/>
      <c r="D143"/>
      <c r="E143"/>
      <c r="F143"/>
      <c r="G143"/>
      <c r="H143"/>
      <c r="I143"/>
      <c r="J143"/>
      <c r="K143"/>
      <c r="L143"/>
      <c r="M143"/>
      <c r="N143"/>
      <c r="O143"/>
      <c r="P143"/>
      <c r="Q143"/>
      <c r="R143"/>
      <c r="S143"/>
      <c r="T143"/>
      <c r="U143"/>
      <c r="V143"/>
      <c r="W143"/>
      <c r="X143"/>
      <c r="Y143"/>
      <c r="Z143"/>
      <c r="AA143"/>
      <c r="AB143"/>
    </row>
    <row r="144" spans="1:28">
      <c r="A144"/>
      <c r="B144"/>
      <c r="C144"/>
      <c r="D144"/>
      <c r="E144"/>
      <c r="F144"/>
      <c r="G144"/>
      <c r="H144"/>
      <c r="I144"/>
      <c r="J144"/>
      <c r="K144"/>
      <c r="L144"/>
      <c r="M144"/>
      <c r="N144"/>
      <c r="O144"/>
      <c r="P144"/>
      <c r="Q144"/>
      <c r="R144"/>
      <c r="S144"/>
      <c r="T144"/>
      <c r="U144"/>
      <c r="V144"/>
      <c r="W144"/>
      <c r="X144"/>
      <c r="Y144"/>
      <c r="Z144"/>
      <c r="AA144"/>
      <c r="AB144"/>
    </row>
    <row r="145" spans="1:28">
      <c r="A145"/>
      <c r="B145"/>
      <c r="C145"/>
      <c r="D145"/>
      <c r="E145"/>
      <c r="F145"/>
      <c r="G145"/>
      <c r="H145"/>
      <c r="I145"/>
      <c r="J145"/>
      <c r="K145"/>
      <c r="L145"/>
      <c r="M145"/>
      <c r="N145"/>
      <c r="O145"/>
      <c r="P145"/>
      <c r="Q145"/>
      <c r="R145"/>
      <c r="S145"/>
      <c r="T145"/>
      <c r="U145"/>
      <c r="V145"/>
      <c r="W145"/>
      <c r="X145"/>
      <c r="Y145"/>
      <c r="Z145"/>
      <c r="AA145"/>
      <c r="AB145"/>
    </row>
    <row r="146" spans="1:28">
      <c r="A146"/>
      <c r="B146"/>
      <c r="C146"/>
      <c r="D146"/>
      <c r="E146"/>
      <c r="F146"/>
      <c r="G146"/>
      <c r="H146"/>
      <c r="I146"/>
      <c r="J146"/>
      <c r="K146"/>
      <c r="L146"/>
      <c r="M146"/>
      <c r="N146"/>
      <c r="O146"/>
      <c r="P146"/>
      <c r="Q146"/>
      <c r="R146"/>
      <c r="S146"/>
      <c r="T146"/>
      <c r="U146"/>
      <c r="V146"/>
      <c r="W146"/>
      <c r="X146"/>
      <c r="Y146"/>
      <c r="Z146"/>
      <c r="AA146"/>
      <c r="AB146"/>
    </row>
    <row r="147" spans="1:28">
      <c r="A147"/>
      <c r="B147"/>
      <c r="C147"/>
      <c r="D147"/>
      <c r="E147"/>
      <c r="F147"/>
      <c r="G147"/>
      <c r="H147"/>
      <c r="I147"/>
      <c r="J147"/>
      <c r="K147"/>
      <c r="L147"/>
      <c r="M147"/>
      <c r="N147"/>
      <c r="O147"/>
      <c r="P147"/>
      <c r="Q147"/>
      <c r="R147"/>
      <c r="S147"/>
      <c r="T147"/>
      <c r="U147"/>
      <c r="V147"/>
      <c r="W147"/>
      <c r="X147"/>
      <c r="Y147"/>
      <c r="Z147"/>
      <c r="AA147"/>
      <c r="AB147"/>
    </row>
    <row r="148" spans="1:28">
      <c r="A148"/>
      <c r="B148"/>
      <c r="C148"/>
      <c r="D148"/>
      <c r="E148"/>
      <c r="F148"/>
      <c r="G148"/>
      <c r="H148"/>
      <c r="I148"/>
      <c r="J148"/>
      <c r="K148"/>
      <c r="L148"/>
      <c r="M148"/>
      <c r="N148"/>
      <c r="O148"/>
      <c r="P148"/>
      <c r="Q148"/>
      <c r="R148"/>
      <c r="S148"/>
      <c r="T148"/>
      <c r="U148"/>
      <c r="V148"/>
      <c r="W148"/>
      <c r="X148"/>
      <c r="Y148"/>
      <c r="Z148"/>
      <c r="AA148"/>
      <c r="AB148"/>
    </row>
    <row r="149" spans="1:28">
      <c r="A149"/>
      <c r="B149"/>
      <c r="C149"/>
      <c r="D149"/>
      <c r="E149"/>
      <c r="F149"/>
      <c r="G149"/>
      <c r="H149"/>
      <c r="I149"/>
      <c r="J149"/>
      <c r="K149"/>
      <c r="L149"/>
      <c r="M149"/>
      <c r="N149"/>
      <c r="O149"/>
      <c r="P149"/>
      <c r="Q149"/>
      <c r="R149"/>
      <c r="S149"/>
      <c r="T149"/>
      <c r="U149"/>
      <c r="V149"/>
      <c r="W149"/>
      <c r="X149"/>
      <c r="Y149"/>
      <c r="Z149"/>
      <c r="AA149"/>
      <c r="AB149"/>
    </row>
    <row r="150" spans="1:28">
      <c r="A150"/>
      <c r="B150"/>
      <c r="C150"/>
      <c r="D150"/>
      <c r="E150"/>
      <c r="F150"/>
      <c r="G150"/>
      <c r="H150"/>
      <c r="I150"/>
      <c r="J150"/>
      <c r="K150"/>
      <c r="L150"/>
      <c r="M150"/>
      <c r="N150"/>
      <c r="O150"/>
      <c r="P150"/>
      <c r="Q150"/>
      <c r="R150"/>
      <c r="S150"/>
      <c r="T150"/>
      <c r="U150"/>
      <c r="V150"/>
      <c r="W150"/>
      <c r="X150"/>
      <c r="Y150"/>
      <c r="Z150"/>
      <c r="AA150"/>
      <c r="AB150"/>
    </row>
    <row r="151" spans="1:28">
      <c r="A151"/>
      <c r="B151"/>
      <c r="C151"/>
      <c r="D151"/>
      <c r="E151"/>
      <c r="F151"/>
      <c r="G151"/>
      <c r="H151"/>
      <c r="I151"/>
      <c r="J151"/>
      <c r="K151"/>
      <c r="L151"/>
      <c r="M151"/>
      <c r="N151"/>
      <c r="O151"/>
      <c r="P151"/>
      <c r="Q151"/>
      <c r="R151"/>
      <c r="S151"/>
      <c r="T151"/>
      <c r="U151"/>
      <c r="V151"/>
      <c r="W151"/>
      <c r="X151"/>
      <c r="Y151"/>
      <c r="Z151"/>
      <c r="AA151"/>
      <c r="AB151"/>
    </row>
    <row r="152" spans="1:28">
      <c r="A152"/>
      <c r="B152"/>
      <c r="C152"/>
      <c r="D152"/>
      <c r="E152"/>
      <c r="F152"/>
      <c r="G152"/>
      <c r="H152"/>
      <c r="I152"/>
      <c r="J152"/>
      <c r="K152"/>
      <c r="L152"/>
      <c r="M152"/>
      <c r="N152"/>
      <c r="O152"/>
      <c r="P152"/>
      <c r="Q152"/>
      <c r="R152"/>
      <c r="S152"/>
      <c r="T152"/>
      <c r="U152"/>
      <c r="V152"/>
      <c r="W152"/>
      <c r="X152"/>
      <c r="Y152"/>
      <c r="Z152"/>
      <c r="AA152"/>
      <c r="AB152"/>
    </row>
    <row r="153" spans="1:28">
      <c r="A153"/>
      <c r="B153"/>
      <c r="C153"/>
      <c r="D153"/>
      <c r="E153"/>
      <c r="F153"/>
      <c r="G153"/>
      <c r="H153"/>
      <c r="I153"/>
      <c r="J153"/>
      <c r="K153"/>
      <c r="L153"/>
      <c r="M153"/>
      <c r="N153"/>
      <c r="O153"/>
      <c r="P153"/>
      <c r="Q153"/>
      <c r="R153"/>
      <c r="S153"/>
      <c r="T153"/>
      <c r="U153"/>
      <c r="V153"/>
      <c r="W153"/>
      <c r="X153"/>
      <c r="Y153"/>
      <c r="Z153"/>
      <c r="AA153"/>
      <c r="AB153"/>
    </row>
    <row r="154" spans="1:28">
      <c r="A154"/>
      <c r="B154"/>
      <c r="C154"/>
      <c r="D154"/>
      <c r="E154"/>
      <c r="F154"/>
      <c r="G154"/>
      <c r="H154"/>
      <c r="I154"/>
      <c r="J154"/>
      <c r="K154"/>
      <c r="L154"/>
      <c r="M154"/>
      <c r="N154"/>
      <c r="O154"/>
      <c r="P154"/>
      <c r="Q154"/>
      <c r="R154"/>
      <c r="S154"/>
      <c r="T154"/>
      <c r="U154"/>
      <c r="V154"/>
      <c r="W154"/>
      <c r="X154"/>
      <c r="Y154"/>
      <c r="Z154"/>
      <c r="AA154"/>
      <c r="AB154"/>
    </row>
    <row r="155" spans="1:28">
      <c r="A155"/>
      <c r="B155"/>
      <c r="C155"/>
      <c r="D155"/>
      <c r="E155"/>
      <c r="F155"/>
      <c r="G155"/>
      <c r="H155"/>
      <c r="I155"/>
      <c r="J155"/>
      <c r="K155"/>
      <c r="L155"/>
      <c r="M155"/>
      <c r="N155"/>
      <c r="O155"/>
      <c r="P155"/>
      <c r="Q155"/>
      <c r="R155"/>
      <c r="S155"/>
      <c r="T155"/>
      <c r="U155"/>
      <c r="V155"/>
      <c r="W155"/>
      <c r="X155"/>
      <c r="Y155"/>
      <c r="Z155"/>
      <c r="AA155"/>
      <c r="AB155"/>
    </row>
    <row r="156" spans="1:28">
      <c r="A156"/>
      <c r="B156"/>
      <c r="C156"/>
      <c r="D156"/>
      <c r="E156"/>
      <c r="F156"/>
      <c r="G156"/>
      <c r="H156"/>
      <c r="I156"/>
      <c r="J156"/>
      <c r="K156"/>
      <c r="L156"/>
      <c r="M156"/>
      <c r="N156"/>
      <c r="O156"/>
      <c r="P156"/>
      <c r="Q156"/>
      <c r="R156"/>
      <c r="S156"/>
      <c r="T156"/>
      <c r="U156"/>
      <c r="V156"/>
      <c r="W156"/>
      <c r="X156"/>
      <c r="Y156"/>
      <c r="Z156"/>
      <c r="AA156"/>
      <c r="AB156"/>
    </row>
    <row r="157" spans="1:28">
      <c r="A157"/>
      <c r="B157"/>
      <c r="C157"/>
      <c r="D157"/>
      <c r="E157"/>
      <c r="F157"/>
      <c r="G157"/>
      <c r="H157"/>
      <c r="I157"/>
      <c r="J157"/>
      <c r="K157"/>
      <c r="L157"/>
      <c r="M157"/>
      <c r="N157"/>
      <c r="O157"/>
      <c r="P157"/>
      <c r="Q157"/>
      <c r="R157"/>
      <c r="S157"/>
      <c r="T157"/>
      <c r="U157"/>
      <c r="V157"/>
      <c r="W157"/>
      <c r="X157"/>
      <c r="Y157"/>
      <c r="Z157"/>
      <c r="AA157"/>
      <c r="AB157"/>
    </row>
    <row r="158" spans="1:28">
      <c r="A158"/>
      <c r="B158"/>
      <c r="C158"/>
      <c r="D158"/>
      <c r="E158"/>
      <c r="F158"/>
      <c r="G158"/>
      <c r="H158"/>
      <c r="I158"/>
      <c r="J158"/>
      <c r="K158"/>
      <c r="L158"/>
      <c r="M158"/>
      <c r="N158"/>
      <c r="O158"/>
      <c r="P158"/>
      <c r="Q158"/>
      <c r="R158"/>
      <c r="S158"/>
      <c r="T158"/>
      <c r="U158"/>
      <c r="V158"/>
      <c r="W158"/>
      <c r="X158"/>
      <c r="Y158"/>
      <c r="Z158"/>
      <c r="AA158"/>
      <c r="AB158"/>
    </row>
    <row r="159" spans="1:28">
      <c r="A159"/>
      <c r="B159"/>
      <c r="C159"/>
      <c r="D159"/>
      <c r="E159"/>
      <c r="F159"/>
      <c r="G159"/>
      <c r="H159"/>
      <c r="I159"/>
      <c r="J159"/>
      <c r="K159"/>
      <c r="L159"/>
      <c r="M159"/>
      <c r="N159"/>
      <c r="O159"/>
      <c r="P159"/>
      <c r="Q159"/>
      <c r="R159"/>
      <c r="S159"/>
      <c r="T159"/>
      <c r="U159"/>
      <c r="V159"/>
      <c r="W159"/>
      <c r="X159"/>
      <c r="Y159"/>
      <c r="Z159"/>
      <c r="AA159"/>
      <c r="AB159"/>
    </row>
    <row r="160" spans="1:28">
      <c r="A160"/>
      <c r="B160"/>
      <c r="C160"/>
      <c r="D160"/>
      <c r="E160"/>
      <c r="F160"/>
      <c r="G160"/>
      <c r="H160"/>
      <c r="I160"/>
      <c r="J160"/>
      <c r="K160"/>
      <c r="L160"/>
      <c r="M160"/>
      <c r="N160"/>
      <c r="O160"/>
      <c r="P160"/>
      <c r="Q160"/>
      <c r="R160"/>
      <c r="S160"/>
      <c r="T160"/>
      <c r="U160"/>
      <c r="V160"/>
      <c r="W160"/>
      <c r="X160"/>
      <c r="Y160"/>
      <c r="Z160"/>
      <c r="AA160"/>
      <c r="AB160"/>
    </row>
    <row r="161" spans="1:28">
      <c r="A161"/>
      <c r="B161"/>
      <c r="C161"/>
      <c r="D161"/>
      <c r="E161"/>
      <c r="F161"/>
      <c r="G161"/>
      <c r="H161"/>
      <c r="I161"/>
      <c r="J161"/>
      <c r="K161"/>
      <c r="L161"/>
      <c r="M161"/>
      <c r="N161"/>
      <c r="O161"/>
      <c r="P161"/>
      <c r="Q161"/>
      <c r="R161"/>
      <c r="S161"/>
      <c r="T161"/>
      <c r="U161"/>
      <c r="V161"/>
      <c r="W161"/>
      <c r="X161"/>
      <c r="Y161"/>
      <c r="Z161"/>
      <c r="AA161"/>
      <c r="AB161"/>
    </row>
    <row r="162" spans="1:28">
      <c r="A162"/>
      <c r="B162"/>
      <c r="C162"/>
      <c r="D162"/>
      <c r="E162"/>
      <c r="F162"/>
      <c r="G162"/>
      <c r="H162"/>
      <c r="I162"/>
      <c r="J162"/>
      <c r="K162"/>
      <c r="L162"/>
      <c r="M162"/>
      <c r="N162"/>
      <c r="O162"/>
      <c r="P162"/>
      <c r="Q162"/>
      <c r="R162"/>
      <c r="S162"/>
      <c r="T162"/>
      <c r="U162"/>
      <c r="V162"/>
      <c r="W162"/>
      <c r="X162"/>
      <c r="Y162"/>
      <c r="Z162"/>
      <c r="AA162"/>
      <c r="AB162"/>
    </row>
    <row r="163" spans="1:28">
      <c r="A163"/>
      <c r="B163"/>
      <c r="C163"/>
      <c r="D163"/>
      <c r="E163"/>
      <c r="F163"/>
      <c r="G163"/>
      <c r="H163"/>
      <c r="I163"/>
      <c r="J163"/>
      <c r="K163"/>
      <c r="L163"/>
      <c r="M163"/>
      <c r="N163"/>
      <c r="O163"/>
      <c r="P163"/>
      <c r="Q163"/>
      <c r="R163"/>
      <c r="S163"/>
      <c r="T163"/>
      <c r="U163"/>
      <c r="V163"/>
      <c r="W163"/>
      <c r="X163"/>
      <c r="Y163"/>
      <c r="Z163"/>
      <c r="AA163"/>
      <c r="AB163"/>
    </row>
    <row r="164" spans="1:28">
      <c r="A164"/>
      <c r="B164"/>
      <c r="C164"/>
      <c r="D164"/>
      <c r="E164"/>
      <c r="F164"/>
      <c r="G164"/>
      <c r="H164"/>
      <c r="I164"/>
      <c r="J164"/>
      <c r="K164"/>
      <c r="L164"/>
      <c r="M164"/>
      <c r="N164"/>
      <c r="O164"/>
      <c r="P164"/>
      <c r="Q164"/>
      <c r="R164"/>
      <c r="S164"/>
      <c r="T164"/>
      <c r="U164"/>
      <c r="V164"/>
      <c r="W164"/>
      <c r="X164"/>
      <c r="Y164"/>
      <c r="Z164"/>
      <c r="AA164"/>
      <c r="AB164"/>
    </row>
    <row r="165" spans="1:28">
      <c r="A165"/>
      <c r="B165"/>
      <c r="C165"/>
      <c r="D165"/>
      <c r="E165"/>
      <c r="F165"/>
      <c r="G165"/>
      <c r="H165"/>
      <c r="I165"/>
      <c r="J165"/>
      <c r="K165"/>
      <c r="L165"/>
      <c r="M165"/>
      <c r="N165"/>
      <c r="O165"/>
      <c r="P165"/>
      <c r="Q165"/>
      <c r="R165"/>
      <c r="S165"/>
      <c r="T165"/>
      <c r="U165"/>
      <c r="V165"/>
      <c r="W165"/>
      <c r="X165"/>
      <c r="Y165"/>
      <c r="Z165"/>
      <c r="AA165"/>
      <c r="AB165"/>
    </row>
    <row r="166" spans="1:28">
      <c r="A166"/>
      <c r="B166"/>
      <c r="C166"/>
      <c r="D166"/>
      <c r="E166"/>
      <c r="F166"/>
      <c r="G166"/>
      <c r="H166"/>
      <c r="I166"/>
      <c r="J166"/>
      <c r="K166"/>
      <c r="L166"/>
      <c r="M166"/>
      <c r="N166"/>
      <c r="O166"/>
      <c r="P166"/>
      <c r="Q166"/>
      <c r="R166"/>
      <c r="S166"/>
      <c r="T166"/>
      <c r="U166"/>
      <c r="V166"/>
      <c r="W166"/>
      <c r="X166"/>
      <c r="Y166"/>
      <c r="Z166"/>
      <c r="AA166"/>
      <c r="AB166"/>
    </row>
    <row r="167" spans="1:28">
      <c r="A167"/>
      <c r="B167"/>
      <c r="C167"/>
      <c r="D167"/>
      <c r="E167"/>
      <c r="F167"/>
      <c r="G167"/>
      <c r="H167"/>
      <c r="I167"/>
      <c r="J167"/>
      <c r="K167"/>
      <c r="L167"/>
      <c r="M167"/>
      <c r="N167"/>
      <c r="O167"/>
      <c r="P167"/>
      <c r="Q167"/>
      <c r="R167"/>
      <c r="S167"/>
      <c r="T167"/>
      <c r="U167"/>
      <c r="V167"/>
      <c r="W167"/>
      <c r="X167"/>
      <c r="Y167"/>
      <c r="Z167"/>
      <c r="AA167"/>
      <c r="AB167"/>
    </row>
    <row r="168" spans="1:28">
      <c r="A168"/>
      <c r="B168"/>
      <c r="C168"/>
      <c r="D168"/>
      <c r="E168"/>
      <c r="F168"/>
      <c r="G168"/>
      <c r="H168"/>
      <c r="I168"/>
      <c r="J168"/>
      <c r="K168"/>
      <c r="L168"/>
      <c r="M168"/>
      <c r="N168"/>
      <c r="O168"/>
      <c r="P168"/>
      <c r="Q168"/>
      <c r="R168"/>
      <c r="S168"/>
      <c r="T168"/>
      <c r="U168"/>
      <c r="V168"/>
      <c r="W168"/>
      <c r="X168"/>
      <c r="Y168"/>
      <c r="Z168"/>
      <c r="AA168"/>
      <c r="AB168"/>
    </row>
    <row r="169" spans="1:28">
      <c r="A169"/>
      <c r="B169"/>
      <c r="C169"/>
      <c r="D169"/>
      <c r="E169"/>
      <c r="F169"/>
      <c r="G169"/>
      <c r="H169"/>
      <c r="I169"/>
      <c r="J169"/>
      <c r="K169"/>
      <c r="L169"/>
      <c r="M169"/>
      <c r="N169"/>
      <c r="O169"/>
      <c r="P169"/>
      <c r="Q169"/>
      <c r="R169"/>
      <c r="S169"/>
      <c r="T169"/>
      <c r="U169"/>
      <c r="V169"/>
      <c r="W169"/>
      <c r="X169"/>
      <c r="Y169"/>
      <c r="Z169"/>
      <c r="AA169"/>
      <c r="AB169"/>
    </row>
    <row r="170" spans="1:28">
      <c r="A170"/>
      <c r="B170"/>
      <c r="C170"/>
      <c r="D170"/>
      <c r="E170"/>
      <c r="F170"/>
      <c r="G170"/>
      <c r="H170"/>
      <c r="I170"/>
      <c r="J170"/>
      <c r="K170"/>
      <c r="L170"/>
      <c r="M170"/>
      <c r="N170"/>
      <c r="O170"/>
      <c r="P170"/>
      <c r="Q170"/>
      <c r="R170"/>
      <c r="S170"/>
      <c r="T170"/>
      <c r="U170"/>
      <c r="V170"/>
      <c r="W170"/>
      <c r="X170"/>
      <c r="Y170"/>
      <c r="Z170"/>
      <c r="AA170"/>
      <c r="AB170"/>
    </row>
    <row r="171" spans="1:28">
      <c r="A171"/>
      <c r="B171"/>
      <c r="C171"/>
      <c r="D171"/>
      <c r="E171"/>
      <c r="F171"/>
      <c r="G171"/>
      <c r="H171"/>
      <c r="I171"/>
      <c r="J171"/>
      <c r="K171"/>
      <c r="L171"/>
      <c r="M171"/>
      <c r="N171"/>
      <c r="O171"/>
      <c r="P171"/>
      <c r="Q171"/>
      <c r="R171"/>
      <c r="S171"/>
      <c r="T171"/>
      <c r="U171"/>
      <c r="V171"/>
      <c r="W171"/>
      <c r="X171"/>
      <c r="Y171"/>
      <c r="Z171"/>
      <c r="AA171"/>
      <c r="AB171"/>
    </row>
    <row r="172" spans="1:28">
      <c r="A172"/>
      <c r="B172"/>
      <c r="C172"/>
      <c r="D172"/>
      <c r="E172"/>
      <c r="F172"/>
      <c r="G172"/>
      <c r="H172"/>
      <c r="I172"/>
      <c r="J172"/>
      <c r="K172"/>
      <c r="L172"/>
      <c r="M172"/>
      <c r="N172"/>
      <c r="O172"/>
      <c r="P172"/>
      <c r="Q172"/>
      <c r="R172"/>
      <c r="S172"/>
      <c r="T172"/>
      <c r="U172"/>
      <c r="V172"/>
      <c r="W172"/>
      <c r="X172"/>
      <c r="Y172"/>
      <c r="Z172"/>
      <c r="AA172"/>
      <c r="AB172"/>
    </row>
    <row r="173" spans="1:28">
      <c r="A173"/>
      <c r="B173"/>
      <c r="C173"/>
      <c r="D173"/>
      <c r="E173"/>
      <c r="F173"/>
      <c r="G173"/>
      <c r="H173"/>
      <c r="I173"/>
      <c r="J173"/>
      <c r="K173"/>
      <c r="L173"/>
      <c r="M173"/>
      <c r="N173"/>
      <c r="O173"/>
      <c r="P173"/>
      <c r="Q173"/>
      <c r="R173"/>
      <c r="S173"/>
      <c r="T173"/>
      <c r="U173"/>
      <c r="V173"/>
      <c r="W173"/>
      <c r="X173"/>
      <c r="Y173"/>
      <c r="Z173"/>
      <c r="AA173"/>
      <c r="AB173"/>
    </row>
    <row r="174" spans="1:28">
      <c r="A174"/>
      <c r="B174"/>
      <c r="C174"/>
      <c r="D174"/>
      <c r="E174"/>
      <c r="F174"/>
      <c r="G174"/>
      <c r="H174"/>
      <c r="I174"/>
      <c r="J174"/>
      <c r="K174"/>
      <c r="L174"/>
      <c r="M174"/>
      <c r="N174"/>
      <c r="O174"/>
      <c r="P174"/>
      <c r="Q174"/>
      <c r="R174"/>
      <c r="S174"/>
      <c r="T174"/>
      <c r="U174"/>
      <c r="V174"/>
      <c r="W174"/>
      <c r="X174"/>
      <c r="Y174"/>
      <c r="Z174"/>
      <c r="AA174"/>
      <c r="AB174"/>
    </row>
    <row r="175" spans="1:28">
      <c r="A175"/>
      <c r="B175"/>
      <c r="C175"/>
      <c r="D175"/>
      <c r="E175"/>
      <c r="F175"/>
      <c r="G175"/>
      <c r="H175"/>
      <c r="I175"/>
      <c r="J175"/>
      <c r="K175"/>
      <c r="L175"/>
      <c r="M175"/>
      <c r="N175"/>
      <c r="O175"/>
      <c r="P175"/>
      <c r="Q175"/>
      <c r="R175"/>
      <c r="S175"/>
      <c r="T175"/>
      <c r="U175"/>
      <c r="V175"/>
      <c r="W175"/>
      <c r="X175"/>
      <c r="Y175"/>
      <c r="Z175"/>
      <c r="AA175"/>
      <c r="AB175"/>
    </row>
    <row r="176" spans="1:28">
      <c r="A176"/>
      <c r="B176"/>
      <c r="C176"/>
      <c r="D176"/>
      <c r="E176"/>
      <c r="F176"/>
      <c r="G176"/>
      <c r="H176"/>
      <c r="I176"/>
      <c r="J176"/>
      <c r="K176"/>
      <c r="L176"/>
      <c r="M176"/>
      <c r="N176"/>
      <c r="O176"/>
      <c r="P176"/>
      <c r="Q176"/>
      <c r="R176"/>
      <c r="S176"/>
      <c r="T176"/>
      <c r="U176"/>
      <c r="V176"/>
      <c r="W176"/>
      <c r="X176"/>
      <c r="Y176"/>
      <c r="Z176"/>
      <c r="AA176"/>
      <c r="AB176"/>
    </row>
    <row r="177" spans="1:28">
      <c r="A177"/>
      <c r="B177"/>
      <c r="C177"/>
      <c r="D177"/>
      <c r="E177"/>
      <c r="F177"/>
      <c r="G177"/>
      <c r="H177"/>
      <c r="I177"/>
      <c r="J177"/>
      <c r="K177"/>
      <c r="L177"/>
      <c r="M177"/>
      <c r="N177"/>
      <c r="O177"/>
      <c r="P177"/>
      <c r="Q177"/>
      <c r="R177"/>
      <c r="S177"/>
      <c r="T177"/>
      <c r="U177"/>
      <c r="V177"/>
      <c r="W177"/>
      <c r="X177"/>
      <c r="Y177"/>
      <c r="Z177"/>
      <c r="AA177"/>
      <c r="AB177"/>
    </row>
    <row r="178" spans="1:28">
      <c r="A178"/>
      <c r="B178"/>
      <c r="C178"/>
      <c r="D178"/>
      <c r="E178"/>
      <c r="F178"/>
      <c r="G178"/>
      <c r="H178"/>
      <c r="I178"/>
      <c r="J178"/>
      <c r="K178"/>
      <c r="L178"/>
      <c r="M178"/>
      <c r="N178"/>
      <c r="O178"/>
      <c r="P178"/>
      <c r="Q178"/>
      <c r="R178"/>
      <c r="S178"/>
      <c r="T178"/>
      <c r="U178"/>
      <c r="V178"/>
      <c r="W178"/>
      <c r="X178"/>
      <c r="Y178"/>
      <c r="Z178"/>
      <c r="AA178"/>
      <c r="AB178"/>
    </row>
    <row r="179" spans="1:28">
      <c r="A179"/>
      <c r="B179"/>
      <c r="C179"/>
      <c r="D179"/>
      <c r="E179"/>
      <c r="F179"/>
      <c r="G179"/>
      <c r="H179"/>
      <c r="I179"/>
      <c r="J179"/>
      <c r="K179"/>
      <c r="L179"/>
      <c r="M179"/>
      <c r="N179"/>
      <c r="O179"/>
      <c r="P179"/>
      <c r="Q179"/>
      <c r="R179"/>
      <c r="S179"/>
      <c r="T179"/>
      <c r="U179"/>
      <c r="V179"/>
      <c r="W179"/>
      <c r="X179"/>
      <c r="Y179"/>
      <c r="Z179"/>
      <c r="AA179"/>
      <c r="AB179"/>
    </row>
    <row r="180" spans="1:28">
      <c r="A180"/>
      <c r="B180"/>
      <c r="C180"/>
      <c r="D180"/>
      <c r="E180"/>
      <c r="F180"/>
      <c r="G180"/>
      <c r="H180"/>
      <c r="I180"/>
      <c r="J180"/>
      <c r="K180"/>
      <c r="L180"/>
      <c r="M180"/>
      <c r="N180"/>
      <c r="O180"/>
      <c r="P180"/>
      <c r="Q180"/>
      <c r="R180"/>
      <c r="S180"/>
      <c r="T180"/>
      <c r="U180"/>
      <c r="V180"/>
      <c r="W180"/>
      <c r="X180"/>
      <c r="Y180"/>
      <c r="Z180"/>
      <c r="AA180"/>
      <c r="AB180"/>
    </row>
    <row r="181" spans="1:28">
      <c r="A181"/>
      <c r="B181"/>
      <c r="C181"/>
      <c r="D181"/>
      <c r="E181"/>
      <c r="F181"/>
      <c r="G181"/>
      <c r="H181"/>
      <c r="I181"/>
      <c r="J181"/>
      <c r="K181"/>
      <c r="L181"/>
      <c r="M181"/>
      <c r="N181"/>
      <c r="O181"/>
      <c r="P181"/>
      <c r="Q181"/>
      <c r="R181"/>
      <c r="S181"/>
      <c r="T181"/>
      <c r="U181"/>
      <c r="V181"/>
      <c r="W181"/>
      <c r="X181"/>
      <c r="Y181"/>
      <c r="Z181"/>
      <c r="AA181"/>
      <c r="AB181"/>
    </row>
    <row r="182" spans="1:28">
      <c r="A182"/>
      <c r="B182"/>
      <c r="C182"/>
      <c r="D182"/>
      <c r="E182"/>
      <c r="F182"/>
      <c r="G182"/>
      <c r="H182"/>
      <c r="I182"/>
      <c r="J182"/>
      <c r="K182"/>
      <c r="L182"/>
      <c r="M182"/>
      <c r="N182"/>
      <c r="O182"/>
      <c r="P182"/>
      <c r="Q182"/>
      <c r="R182"/>
      <c r="S182"/>
      <c r="T182"/>
      <c r="U182"/>
      <c r="V182"/>
      <c r="W182"/>
      <c r="X182"/>
      <c r="Y182"/>
      <c r="Z182"/>
      <c r="AA182"/>
      <c r="AB182"/>
    </row>
    <row r="183" spans="1:28">
      <c r="A183"/>
      <c r="B183"/>
      <c r="C183"/>
      <c r="D183"/>
      <c r="E183"/>
      <c r="F183"/>
      <c r="G183"/>
      <c r="H183"/>
      <c r="I183"/>
      <c r="J183"/>
      <c r="K183"/>
      <c r="L183"/>
      <c r="M183"/>
      <c r="N183"/>
      <c r="O183"/>
      <c r="P183"/>
      <c r="Q183"/>
      <c r="R183"/>
      <c r="S183"/>
      <c r="T183"/>
      <c r="U183"/>
      <c r="V183"/>
      <c r="W183"/>
      <c r="X183"/>
      <c r="Y183"/>
      <c r="Z183"/>
      <c r="AA183"/>
      <c r="AB183"/>
    </row>
    <row r="184" spans="1:28">
      <c r="A184"/>
      <c r="B184"/>
      <c r="C184"/>
      <c r="D184"/>
      <c r="E184"/>
      <c r="F184"/>
      <c r="G184"/>
      <c r="H184"/>
      <c r="I184"/>
      <c r="J184"/>
      <c r="K184"/>
      <c r="L184"/>
      <c r="M184"/>
      <c r="N184"/>
      <c r="O184"/>
      <c r="P184"/>
      <c r="Q184"/>
      <c r="R184"/>
      <c r="S184"/>
      <c r="T184"/>
      <c r="U184"/>
      <c r="V184"/>
      <c r="W184"/>
      <c r="X184"/>
      <c r="Y184"/>
      <c r="Z184"/>
      <c r="AA184"/>
      <c r="AB184"/>
    </row>
    <row r="185" spans="1:28">
      <c r="A185"/>
      <c r="B185"/>
      <c r="C185"/>
      <c r="D185"/>
      <c r="E185"/>
      <c r="F185"/>
      <c r="G185"/>
      <c r="H185"/>
      <c r="I185"/>
      <c r="J185"/>
      <c r="K185"/>
      <c r="L185"/>
      <c r="M185"/>
      <c r="N185"/>
      <c r="O185"/>
      <c r="P185"/>
      <c r="Q185"/>
      <c r="R185"/>
      <c r="S185"/>
      <c r="T185"/>
      <c r="U185"/>
      <c r="V185"/>
      <c r="W185"/>
      <c r="X185"/>
      <c r="Y185"/>
      <c r="Z185"/>
      <c r="AA185"/>
      <c r="AB185"/>
    </row>
    <row r="186" spans="1:28">
      <c r="A186"/>
      <c r="B186"/>
      <c r="C186"/>
      <c r="D186"/>
      <c r="E186"/>
      <c r="F186"/>
      <c r="G186"/>
      <c r="H186"/>
      <c r="I186"/>
      <c r="J186"/>
      <c r="K186"/>
      <c r="L186"/>
      <c r="M186"/>
      <c r="N186"/>
      <c r="O186"/>
      <c r="P186"/>
      <c r="Q186"/>
      <c r="R186"/>
      <c r="S186"/>
      <c r="T186"/>
      <c r="U186"/>
      <c r="V186"/>
      <c r="W186"/>
      <c r="X186"/>
      <c r="Y186"/>
      <c r="Z186"/>
      <c r="AA186"/>
      <c r="AB186"/>
    </row>
    <row r="187" spans="1:28">
      <c r="A187"/>
      <c r="B187"/>
      <c r="C187"/>
      <c r="D187"/>
      <c r="E187"/>
      <c r="F187"/>
      <c r="G187"/>
      <c r="H187"/>
      <c r="I187"/>
      <c r="J187"/>
      <c r="K187"/>
      <c r="L187"/>
      <c r="M187"/>
      <c r="N187"/>
      <c r="O187"/>
      <c r="P187"/>
      <c r="Q187"/>
      <c r="R187"/>
      <c r="S187"/>
      <c r="T187"/>
      <c r="U187"/>
      <c r="V187"/>
      <c r="W187"/>
      <c r="X187"/>
      <c r="Y187"/>
      <c r="Z187"/>
      <c r="AA187"/>
      <c r="AB187"/>
    </row>
    <row r="188" spans="1:28">
      <c r="A188"/>
      <c r="B188"/>
      <c r="C188"/>
      <c r="D188"/>
      <c r="E188"/>
      <c r="F188"/>
      <c r="G188"/>
      <c r="H188"/>
      <c r="I188"/>
      <c r="J188"/>
      <c r="K188"/>
      <c r="L188"/>
      <c r="M188"/>
      <c r="N188"/>
      <c r="O188"/>
      <c r="P188"/>
      <c r="Q188"/>
      <c r="R188"/>
      <c r="S188"/>
      <c r="T188"/>
      <c r="U188"/>
      <c r="V188"/>
      <c r="W188"/>
      <c r="X188"/>
      <c r="Y188"/>
      <c r="Z188"/>
      <c r="AA188"/>
      <c r="AB188"/>
    </row>
    <row r="189" spans="1:28">
      <c r="A189"/>
      <c r="B189"/>
      <c r="C189"/>
      <c r="D189"/>
      <c r="E189"/>
      <c r="F189"/>
      <c r="G189"/>
      <c r="H189"/>
      <c r="I189"/>
      <c r="J189"/>
      <c r="K189"/>
      <c r="L189"/>
      <c r="M189"/>
      <c r="N189"/>
      <c r="O189"/>
      <c r="P189"/>
      <c r="Q189"/>
      <c r="R189"/>
      <c r="S189"/>
      <c r="T189"/>
      <c r="U189"/>
      <c r="V189"/>
      <c r="W189"/>
      <c r="X189"/>
      <c r="Y189"/>
      <c r="Z189"/>
      <c r="AA189"/>
      <c r="AB189"/>
    </row>
    <row r="190" spans="1:28">
      <c r="A190"/>
      <c r="B190"/>
      <c r="C190"/>
      <c r="D190"/>
      <c r="E190"/>
      <c r="F190"/>
      <c r="G190"/>
      <c r="H190"/>
      <c r="I190"/>
      <c r="J190"/>
      <c r="K190"/>
      <c r="L190"/>
      <c r="M190"/>
      <c r="N190"/>
      <c r="O190"/>
      <c r="P190"/>
      <c r="Q190"/>
      <c r="R190"/>
      <c r="S190"/>
      <c r="T190"/>
      <c r="U190"/>
      <c r="V190"/>
      <c r="W190"/>
      <c r="X190"/>
      <c r="Y190"/>
      <c r="Z190"/>
      <c r="AA190"/>
      <c r="AB190"/>
    </row>
    <row r="191" spans="1:28">
      <c r="A191"/>
      <c r="B191"/>
      <c r="C191"/>
      <c r="D191"/>
      <c r="E191"/>
      <c r="F191"/>
      <c r="G191"/>
      <c r="H191"/>
      <c r="I191"/>
      <c r="J191"/>
      <c r="K191"/>
      <c r="L191"/>
      <c r="M191"/>
      <c r="N191"/>
      <c r="O191"/>
      <c r="P191"/>
      <c r="Q191"/>
      <c r="R191"/>
      <c r="S191"/>
      <c r="T191"/>
      <c r="U191"/>
      <c r="V191"/>
      <c r="W191"/>
      <c r="X191"/>
      <c r="Y191"/>
      <c r="Z191"/>
      <c r="AA191"/>
      <c r="AB191"/>
    </row>
    <row r="192" spans="1:28">
      <c r="A192"/>
      <c r="B192"/>
      <c r="C192"/>
      <c r="D192"/>
      <c r="E192"/>
      <c r="F192"/>
      <c r="G192"/>
      <c r="H192"/>
      <c r="I192"/>
      <c r="J192"/>
      <c r="K192"/>
      <c r="L192"/>
      <c r="M192"/>
      <c r="N192"/>
      <c r="O192"/>
      <c r="P192"/>
      <c r="Q192"/>
      <c r="R192"/>
      <c r="S192"/>
      <c r="T192"/>
      <c r="U192"/>
      <c r="V192"/>
      <c r="W192"/>
      <c r="X192"/>
      <c r="Y192"/>
      <c r="Z192"/>
      <c r="AA192"/>
      <c r="AB192"/>
    </row>
    <row r="193" spans="1:28">
      <c r="A193"/>
      <c r="B193"/>
      <c r="C193"/>
      <c r="D193"/>
      <c r="E193"/>
      <c r="F193"/>
      <c r="G193"/>
      <c r="H193"/>
      <c r="I193"/>
      <c r="J193"/>
      <c r="K193"/>
      <c r="L193"/>
      <c r="M193"/>
      <c r="N193"/>
      <c r="O193"/>
      <c r="P193"/>
      <c r="Q193"/>
      <c r="R193"/>
      <c r="S193"/>
      <c r="T193"/>
      <c r="U193"/>
      <c r="V193"/>
      <c r="W193"/>
      <c r="X193"/>
      <c r="Y193"/>
      <c r="Z193"/>
      <c r="AA193"/>
      <c r="AB193"/>
    </row>
    <row r="194" spans="1:28">
      <c r="A194"/>
      <c r="B194"/>
      <c r="C194"/>
      <c r="D194"/>
      <c r="E194"/>
      <c r="F194"/>
      <c r="G194"/>
      <c r="H194"/>
      <c r="I194"/>
      <c r="J194"/>
      <c r="K194"/>
      <c r="L194"/>
      <c r="M194"/>
      <c r="N194"/>
      <c r="O194"/>
      <c r="P194"/>
      <c r="Q194"/>
      <c r="R194"/>
      <c r="S194"/>
      <c r="T194"/>
      <c r="U194"/>
      <c r="V194"/>
      <c r="W194"/>
      <c r="X194"/>
      <c r="Y194"/>
      <c r="Z194"/>
      <c r="AA194"/>
      <c r="AB194"/>
    </row>
    <row r="195" spans="1:28">
      <c r="A195"/>
      <c r="B195"/>
      <c r="C195"/>
      <c r="D195"/>
      <c r="E195"/>
      <c r="F195"/>
      <c r="G195"/>
      <c r="H195"/>
      <c r="I195"/>
      <c r="J195"/>
      <c r="K195"/>
      <c r="L195"/>
      <c r="M195"/>
      <c r="N195"/>
      <c r="O195"/>
      <c r="P195"/>
      <c r="Q195"/>
      <c r="R195"/>
      <c r="S195"/>
      <c r="T195"/>
      <c r="U195"/>
      <c r="V195"/>
      <c r="W195"/>
      <c r="X195"/>
      <c r="Y195"/>
      <c r="Z195"/>
      <c r="AA195"/>
      <c r="AB195"/>
    </row>
    <row r="196" spans="1:28">
      <c r="A196"/>
      <c r="B196"/>
      <c r="C196"/>
      <c r="D196"/>
      <c r="E196"/>
      <c r="F196"/>
      <c r="G196"/>
      <c r="H196"/>
      <c r="I196"/>
      <c r="J196"/>
      <c r="K196"/>
      <c r="L196"/>
      <c r="M196"/>
      <c r="N196"/>
      <c r="O196"/>
      <c r="P196"/>
      <c r="Q196"/>
      <c r="R196"/>
      <c r="S196"/>
      <c r="T196"/>
      <c r="U196"/>
      <c r="V196"/>
      <c r="W196"/>
      <c r="X196"/>
      <c r="Y196"/>
      <c r="Z196"/>
      <c r="AA196"/>
      <c r="AB196"/>
    </row>
    <row r="197" spans="1:28">
      <c r="A197"/>
      <c r="B197"/>
      <c r="C197"/>
      <c r="D197"/>
      <c r="E197"/>
      <c r="F197"/>
      <c r="G197"/>
      <c r="H197"/>
      <c r="I197"/>
      <c r="J197"/>
      <c r="K197"/>
      <c r="L197"/>
      <c r="M197"/>
      <c r="N197"/>
      <c r="O197"/>
      <c r="P197"/>
      <c r="Q197"/>
      <c r="R197"/>
      <c r="S197"/>
      <c r="T197"/>
      <c r="U197"/>
      <c r="V197"/>
      <c r="W197"/>
      <c r="X197"/>
      <c r="Y197"/>
      <c r="Z197"/>
      <c r="AA197"/>
      <c r="AB197"/>
    </row>
    <row r="198" spans="1:28">
      <c r="A198"/>
      <c r="B198"/>
      <c r="C198"/>
      <c r="D198"/>
      <c r="E198"/>
      <c r="F198"/>
      <c r="G198"/>
      <c r="H198"/>
      <c r="I198"/>
      <c r="J198"/>
      <c r="K198"/>
      <c r="L198"/>
      <c r="M198"/>
      <c r="N198"/>
      <c r="O198"/>
      <c r="P198"/>
      <c r="Q198"/>
      <c r="R198"/>
      <c r="S198"/>
      <c r="T198"/>
      <c r="U198"/>
      <c r="V198"/>
      <c r="W198"/>
      <c r="X198"/>
      <c r="Y198"/>
      <c r="Z198"/>
      <c r="AA198"/>
      <c r="AB198"/>
    </row>
    <row r="199" spans="1:28">
      <c r="A199"/>
      <c r="B199"/>
      <c r="C199"/>
      <c r="D199"/>
      <c r="E199"/>
      <c r="F199"/>
      <c r="G199"/>
      <c r="H199"/>
      <c r="I199"/>
      <c r="J199"/>
      <c r="K199"/>
      <c r="L199"/>
      <c r="M199"/>
      <c r="N199"/>
      <c r="O199"/>
      <c r="P199"/>
      <c r="Q199"/>
      <c r="R199"/>
      <c r="S199"/>
      <c r="T199"/>
      <c r="U199"/>
      <c r="V199"/>
      <c r="W199"/>
      <c r="X199"/>
      <c r="Y199"/>
      <c r="Z199"/>
      <c r="AA199"/>
      <c r="AB199"/>
    </row>
    <row r="200" spans="1:28">
      <c r="A200"/>
      <c r="B200"/>
      <c r="C200"/>
      <c r="D200"/>
      <c r="E200"/>
      <c r="F200"/>
      <c r="G200"/>
      <c r="H200"/>
      <c r="I200"/>
      <c r="J200"/>
      <c r="K200"/>
      <c r="L200"/>
      <c r="M200"/>
      <c r="N200"/>
      <c r="O200"/>
      <c r="P200"/>
      <c r="Q200"/>
      <c r="R200"/>
      <c r="S200"/>
      <c r="T200"/>
      <c r="U200"/>
      <c r="V200"/>
      <c r="W200"/>
      <c r="X200"/>
      <c r="Y200"/>
      <c r="Z200"/>
      <c r="AA200"/>
      <c r="AB200"/>
    </row>
    <row r="201" spans="1:28">
      <c r="A201"/>
      <c r="B201"/>
      <c r="C201"/>
      <c r="D201"/>
      <c r="E201"/>
      <c r="F201"/>
      <c r="G201"/>
      <c r="H201"/>
      <c r="I201"/>
      <c r="J201"/>
      <c r="K201"/>
      <c r="L201"/>
      <c r="M201"/>
      <c r="N201"/>
      <c r="O201"/>
      <c r="P201"/>
      <c r="Q201"/>
      <c r="R201"/>
      <c r="S201"/>
      <c r="T201"/>
      <c r="U201"/>
      <c r="V201"/>
      <c r="W201"/>
      <c r="X201"/>
      <c r="Y201"/>
      <c r="Z201"/>
      <c r="AA201"/>
      <c r="AB201"/>
    </row>
    <row r="202" spans="1:28">
      <c r="A202"/>
      <c r="B202"/>
      <c r="C202"/>
      <c r="D202"/>
      <c r="E202"/>
      <c r="F202"/>
      <c r="G202"/>
      <c r="H202"/>
      <c r="I202"/>
      <c r="J202"/>
      <c r="K202"/>
      <c r="L202"/>
      <c r="M202"/>
      <c r="N202"/>
      <c r="O202"/>
      <c r="P202"/>
      <c r="Q202"/>
      <c r="R202"/>
      <c r="S202"/>
      <c r="T202"/>
      <c r="U202"/>
      <c r="V202"/>
      <c r="W202"/>
      <c r="X202"/>
      <c r="Y202"/>
      <c r="Z202"/>
      <c r="AA202"/>
      <c r="AB202"/>
    </row>
    <row r="203" spans="1:28">
      <c r="A203"/>
      <c r="B203"/>
      <c r="C203"/>
      <c r="D203"/>
      <c r="E203"/>
      <c r="F203"/>
      <c r="G203"/>
      <c r="H203"/>
      <c r="I203"/>
      <c r="J203"/>
      <c r="K203"/>
      <c r="L203"/>
      <c r="M203"/>
      <c r="N203"/>
      <c r="O203"/>
      <c r="P203"/>
      <c r="Q203"/>
      <c r="R203"/>
      <c r="S203"/>
      <c r="T203"/>
      <c r="U203"/>
      <c r="V203"/>
      <c r="W203"/>
      <c r="X203"/>
      <c r="Y203"/>
      <c r="Z203"/>
      <c r="AA203"/>
      <c r="AB203"/>
    </row>
    <row r="204" spans="1:28">
      <c r="A204"/>
      <c r="B204"/>
      <c r="C204"/>
      <c r="D204"/>
      <c r="E204"/>
      <c r="F204"/>
      <c r="G204"/>
      <c r="H204"/>
      <c r="I204"/>
      <c r="J204"/>
      <c r="K204"/>
      <c r="L204"/>
      <c r="M204"/>
      <c r="N204"/>
      <c r="O204"/>
      <c r="P204"/>
      <c r="Q204"/>
      <c r="R204"/>
      <c r="S204"/>
      <c r="T204"/>
      <c r="U204"/>
      <c r="V204"/>
      <c r="W204"/>
      <c r="X204"/>
      <c r="Y204"/>
      <c r="Z204"/>
      <c r="AA204"/>
      <c r="AB204"/>
    </row>
    <row r="205" spans="1:28">
      <c r="A205"/>
      <c r="B205"/>
      <c r="C205"/>
      <c r="D205"/>
      <c r="E205"/>
      <c r="F205"/>
      <c r="G205"/>
      <c r="H205"/>
      <c r="I205"/>
      <c r="J205"/>
      <c r="K205"/>
      <c r="L205"/>
      <c r="M205"/>
      <c r="N205"/>
      <c r="O205"/>
      <c r="P205"/>
      <c r="Q205"/>
      <c r="R205"/>
      <c r="S205"/>
      <c r="T205"/>
      <c r="U205"/>
      <c r="V205"/>
      <c r="W205"/>
      <c r="X205"/>
      <c r="Y205"/>
      <c r="Z205"/>
      <c r="AA205"/>
      <c r="AB205"/>
    </row>
    <row r="206" spans="1:28">
      <c r="A206"/>
      <c r="B206"/>
      <c r="C206"/>
      <c r="D206"/>
      <c r="E206"/>
      <c r="F206"/>
      <c r="G206"/>
      <c r="H206"/>
      <c r="I206"/>
      <c r="J206"/>
      <c r="K206"/>
      <c r="L206"/>
      <c r="M206"/>
      <c r="N206"/>
      <c r="O206"/>
      <c r="P206"/>
      <c r="Q206"/>
      <c r="R206"/>
      <c r="S206"/>
      <c r="T206"/>
      <c r="U206"/>
      <c r="V206"/>
      <c r="W206"/>
      <c r="X206"/>
      <c r="Y206"/>
      <c r="Z206"/>
      <c r="AA206"/>
      <c r="AB206"/>
    </row>
    <row r="207" spans="1:28">
      <c r="A207"/>
      <c r="B207"/>
      <c r="C207"/>
      <c r="D207"/>
      <c r="E207"/>
      <c r="F207"/>
      <c r="G207"/>
      <c r="H207"/>
      <c r="I207"/>
      <c r="J207"/>
      <c r="K207"/>
      <c r="L207"/>
      <c r="M207"/>
      <c r="N207"/>
      <c r="O207"/>
      <c r="P207"/>
      <c r="Q207"/>
      <c r="R207"/>
      <c r="S207"/>
      <c r="T207"/>
      <c r="U207"/>
      <c r="V207"/>
      <c r="W207"/>
      <c r="X207"/>
      <c r="Y207"/>
      <c r="Z207"/>
      <c r="AA207"/>
      <c r="AB207"/>
    </row>
    <row r="208" spans="1:28">
      <c r="A208"/>
      <c r="B208"/>
      <c r="C208"/>
      <c r="D208"/>
      <c r="E208"/>
      <c r="F208"/>
      <c r="G208"/>
      <c r="H208"/>
      <c r="I208"/>
      <c r="J208"/>
      <c r="K208"/>
      <c r="L208"/>
      <c r="M208"/>
      <c r="N208"/>
      <c r="O208"/>
      <c r="P208"/>
      <c r="Q208"/>
      <c r="R208"/>
      <c r="S208"/>
      <c r="T208"/>
      <c r="U208"/>
      <c r="V208"/>
      <c r="W208"/>
      <c r="X208"/>
      <c r="Y208"/>
      <c r="Z208"/>
      <c r="AA208"/>
      <c r="AB208"/>
    </row>
    <row r="209" spans="1:28">
      <c r="A209"/>
      <c r="B209"/>
      <c r="C209"/>
      <c r="D209"/>
      <c r="E209"/>
      <c r="F209"/>
      <c r="G209"/>
      <c r="H209"/>
      <c r="I209"/>
      <c r="J209"/>
      <c r="K209"/>
      <c r="L209"/>
      <c r="M209"/>
      <c r="N209"/>
      <c r="O209"/>
      <c r="P209"/>
      <c r="Q209"/>
      <c r="R209"/>
      <c r="S209"/>
      <c r="T209"/>
      <c r="U209"/>
      <c r="V209"/>
      <c r="W209"/>
      <c r="X209"/>
      <c r="Y209"/>
      <c r="Z209"/>
      <c r="AA209"/>
      <c r="AB209"/>
    </row>
    <row r="210" spans="1:28">
      <c r="A210"/>
      <c r="B210"/>
      <c r="C210"/>
      <c r="D210"/>
      <c r="E210"/>
      <c r="F210"/>
      <c r="G210"/>
      <c r="H210"/>
      <c r="I210"/>
      <c r="J210"/>
      <c r="K210"/>
      <c r="L210"/>
      <c r="M210"/>
      <c r="N210"/>
      <c r="O210"/>
      <c r="P210"/>
      <c r="Q210"/>
      <c r="R210"/>
      <c r="S210"/>
      <c r="T210"/>
      <c r="U210"/>
      <c r="V210"/>
      <c r="W210"/>
      <c r="X210"/>
      <c r="Y210"/>
      <c r="Z210"/>
      <c r="AA210"/>
      <c r="AB210"/>
    </row>
    <row r="211" spans="1:28">
      <c r="A211"/>
      <c r="B211"/>
      <c r="C211"/>
      <c r="D211"/>
      <c r="E211"/>
      <c r="F211"/>
      <c r="G211"/>
      <c r="H211"/>
      <c r="I211"/>
      <c r="J211"/>
      <c r="K211"/>
      <c r="L211"/>
      <c r="M211"/>
      <c r="N211"/>
      <c r="O211"/>
      <c r="P211"/>
      <c r="Q211"/>
      <c r="R211"/>
      <c r="S211"/>
      <c r="T211"/>
      <c r="U211"/>
      <c r="V211"/>
      <c r="W211"/>
      <c r="X211"/>
      <c r="Y211"/>
      <c r="Z211"/>
      <c r="AA211"/>
      <c r="AB211"/>
    </row>
    <row r="212" spans="1:28">
      <c r="A212"/>
      <c r="B212"/>
      <c r="C212"/>
      <c r="D212"/>
      <c r="E212"/>
      <c r="F212"/>
      <c r="G212"/>
      <c r="H212"/>
      <c r="I212"/>
      <c r="J212"/>
      <c r="K212"/>
      <c r="L212"/>
      <c r="M212"/>
      <c r="N212"/>
      <c r="O212"/>
      <c r="P212"/>
      <c r="Q212"/>
      <c r="R212"/>
      <c r="S212"/>
      <c r="T212"/>
      <c r="U212"/>
      <c r="V212"/>
      <c r="W212"/>
      <c r="X212"/>
      <c r="Y212"/>
      <c r="Z212"/>
      <c r="AA212"/>
      <c r="AB212"/>
    </row>
    <row r="213" spans="1:28">
      <c r="A213"/>
      <c r="B213"/>
      <c r="C213"/>
      <c r="D213"/>
      <c r="E213"/>
      <c r="F213"/>
      <c r="G213"/>
      <c r="H213"/>
      <c r="I213"/>
      <c r="J213"/>
      <c r="K213"/>
      <c r="L213"/>
      <c r="M213"/>
      <c r="N213"/>
      <c r="O213"/>
      <c r="P213"/>
      <c r="Q213"/>
      <c r="R213"/>
      <c r="S213"/>
      <c r="T213"/>
      <c r="U213"/>
      <c r="V213"/>
      <c r="W213"/>
      <c r="X213"/>
      <c r="Y213"/>
      <c r="Z213"/>
      <c r="AA213"/>
      <c r="AB213"/>
    </row>
    <row r="214" spans="1:28">
      <c r="A214"/>
      <c r="B214"/>
      <c r="C214"/>
      <c r="D214"/>
      <c r="E214"/>
      <c r="F214"/>
      <c r="G214"/>
      <c r="H214"/>
      <c r="I214"/>
      <c r="J214"/>
      <c r="K214"/>
      <c r="L214"/>
      <c r="M214"/>
      <c r="N214"/>
      <c r="O214"/>
      <c r="P214"/>
      <c r="Q214"/>
      <c r="R214"/>
      <c r="S214"/>
      <c r="T214"/>
      <c r="U214"/>
      <c r="V214"/>
      <c r="W214"/>
      <c r="X214"/>
      <c r="Y214"/>
      <c r="Z214"/>
      <c r="AA214"/>
      <c r="AB214"/>
    </row>
    <row r="215" spans="1:28">
      <c r="A215"/>
      <c r="B215"/>
      <c r="C215"/>
      <c r="D215"/>
      <c r="E215"/>
      <c r="F215"/>
      <c r="G215"/>
      <c r="H215"/>
      <c r="I215"/>
      <c r="J215"/>
      <c r="K215"/>
      <c r="L215"/>
      <c r="M215"/>
      <c r="N215"/>
      <c r="O215"/>
      <c r="P215"/>
      <c r="Q215"/>
      <c r="R215"/>
      <c r="S215"/>
      <c r="T215"/>
      <c r="U215"/>
      <c r="V215"/>
      <c r="W215"/>
      <c r="X215"/>
      <c r="Y215"/>
      <c r="Z215"/>
      <c r="AA215"/>
      <c r="AB215"/>
    </row>
    <row r="216" spans="1:28">
      <c r="A216"/>
      <c r="B216"/>
      <c r="C216"/>
      <c r="D216"/>
      <c r="E216"/>
      <c r="F216"/>
      <c r="G216"/>
      <c r="H216"/>
      <c r="I216"/>
      <c r="J216"/>
      <c r="K216"/>
      <c r="L216"/>
      <c r="M216"/>
      <c r="N216"/>
      <c r="O216"/>
      <c r="P216"/>
      <c r="Q216"/>
      <c r="R216"/>
      <c r="S216"/>
      <c r="T216"/>
      <c r="U216"/>
      <c r="V216"/>
      <c r="W216"/>
      <c r="X216"/>
      <c r="Y216"/>
      <c r="Z216"/>
      <c r="AA216"/>
      <c r="AB216"/>
    </row>
    <row r="217" spans="1:28">
      <c r="A217"/>
      <c r="B217"/>
      <c r="C217"/>
      <c r="D217"/>
      <c r="E217"/>
      <c r="F217"/>
      <c r="G217"/>
      <c r="H217"/>
      <c r="I217"/>
      <c r="J217"/>
      <c r="K217"/>
      <c r="L217"/>
      <c r="M217"/>
      <c r="N217"/>
      <c r="O217"/>
      <c r="P217"/>
      <c r="Q217"/>
      <c r="R217"/>
      <c r="S217"/>
      <c r="T217"/>
      <c r="U217"/>
      <c r="V217"/>
      <c r="W217"/>
      <c r="X217"/>
      <c r="Y217"/>
      <c r="Z217"/>
      <c r="AA217"/>
      <c r="AB217"/>
    </row>
    <row r="218" spans="1:28">
      <c r="A218"/>
      <c r="B218"/>
      <c r="C218"/>
      <c r="D218"/>
      <c r="E218"/>
      <c r="F218"/>
      <c r="G218"/>
      <c r="H218"/>
      <c r="I218"/>
      <c r="J218"/>
      <c r="K218"/>
      <c r="L218"/>
      <c r="M218"/>
      <c r="N218"/>
      <c r="O218"/>
      <c r="P218"/>
      <c r="Q218"/>
      <c r="R218"/>
      <c r="S218"/>
      <c r="T218"/>
      <c r="U218"/>
      <c r="V218"/>
      <c r="W218"/>
      <c r="X218"/>
      <c r="Y218"/>
      <c r="Z218"/>
      <c r="AA218"/>
      <c r="AB218"/>
    </row>
    <row r="219" spans="1:28">
      <c r="A219"/>
      <c r="B219"/>
      <c r="C219"/>
      <c r="D219"/>
      <c r="E219"/>
      <c r="F219"/>
      <c r="G219"/>
      <c r="H219"/>
      <c r="I219"/>
      <c r="J219"/>
      <c r="K219"/>
      <c r="L219"/>
      <c r="M219"/>
      <c r="N219"/>
      <c r="O219"/>
      <c r="P219"/>
      <c r="Q219"/>
      <c r="R219"/>
      <c r="S219"/>
      <c r="T219"/>
      <c r="U219"/>
      <c r="V219"/>
      <c r="W219"/>
      <c r="X219"/>
      <c r="Y219"/>
      <c r="Z219"/>
      <c r="AA219"/>
      <c r="AB219"/>
    </row>
    <row r="220" spans="1:28">
      <c r="A220"/>
      <c r="B220"/>
      <c r="C220"/>
      <c r="D220"/>
      <c r="E220"/>
      <c r="F220"/>
      <c r="G220"/>
      <c r="H220"/>
      <c r="I220"/>
      <c r="J220"/>
      <c r="K220"/>
      <c r="L220"/>
      <c r="M220"/>
      <c r="N220"/>
      <c r="O220"/>
      <c r="P220"/>
      <c r="Q220"/>
      <c r="R220"/>
      <c r="S220"/>
      <c r="T220"/>
      <c r="U220"/>
      <c r="V220"/>
      <c r="W220"/>
      <c r="X220"/>
      <c r="Y220"/>
      <c r="Z220"/>
      <c r="AA220"/>
      <c r="AB220"/>
    </row>
    <row r="221" spans="1:28">
      <c r="A221"/>
      <c r="B221"/>
      <c r="C221"/>
      <c r="D221"/>
      <c r="E221"/>
      <c r="F221"/>
      <c r="G221"/>
      <c r="H221"/>
      <c r="I221"/>
      <c r="J221"/>
      <c r="K221"/>
      <c r="L221"/>
      <c r="M221"/>
      <c r="N221"/>
      <c r="O221"/>
      <c r="P221"/>
      <c r="Q221"/>
      <c r="R221"/>
      <c r="S221"/>
      <c r="T221"/>
      <c r="U221"/>
      <c r="V221"/>
      <c r="W221"/>
      <c r="X221"/>
      <c r="Y221"/>
      <c r="Z221"/>
      <c r="AA221"/>
      <c r="AB221"/>
    </row>
    <row r="222" spans="1:28">
      <c r="A222"/>
      <c r="B222"/>
      <c r="C222"/>
      <c r="D222"/>
      <c r="E222"/>
      <c r="F222"/>
      <c r="G222"/>
      <c r="H222"/>
      <c r="I222"/>
      <c r="J222"/>
      <c r="K222"/>
      <c r="L222"/>
      <c r="M222"/>
      <c r="N222"/>
      <c r="O222"/>
      <c r="P222"/>
      <c r="Q222"/>
      <c r="R222"/>
      <c r="S222"/>
      <c r="T222"/>
      <c r="U222"/>
      <c r="V222"/>
      <c r="W222"/>
      <c r="X222"/>
      <c r="Y222"/>
      <c r="Z222"/>
      <c r="AA222"/>
      <c r="AB222"/>
    </row>
    <row r="223" spans="1:28">
      <c r="A223"/>
      <c r="B223"/>
      <c r="C223"/>
      <c r="D223"/>
      <c r="E223"/>
      <c r="F223"/>
      <c r="G223"/>
      <c r="H223"/>
      <c r="I223"/>
      <c r="J223"/>
      <c r="K223"/>
      <c r="L223"/>
      <c r="M223"/>
      <c r="N223"/>
      <c r="O223"/>
      <c r="P223"/>
      <c r="Q223"/>
      <c r="R223"/>
      <c r="S223"/>
      <c r="T223"/>
      <c r="U223"/>
      <c r="V223"/>
      <c r="W223"/>
      <c r="X223"/>
      <c r="Y223"/>
      <c r="Z223"/>
      <c r="AA223"/>
      <c r="AB223"/>
    </row>
    <row r="224" spans="1:28">
      <c r="A224"/>
      <c r="B224"/>
      <c r="C224"/>
      <c r="D224"/>
      <c r="E224"/>
      <c r="F224"/>
      <c r="G224"/>
      <c r="H224"/>
      <c r="I224"/>
      <c r="J224"/>
      <c r="K224"/>
      <c r="L224"/>
      <c r="M224"/>
      <c r="N224"/>
      <c r="O224"/>
      <c r="P224"/>
      <c r="Q224"/>
      <c r="R224"/>
      <c r="S224"/>
      <c r="T224"/>
      <c r="U224"/>
      <c r="V224"/>
      <c r="W224"/>
      <c r="X224"/>
      <c r="Y224"/>
      <c r="Z224"/>
      <c r="AA224"/>
      <c r="AB224"/>
    </row>
    <row r="225" spans="1:28">
      <c r="A225"/>
      <c r="B225"/>
      <c r="C225"/>
      <c r="D225"/>
      <c r="E225"/>
      <c r="F225"/>
      <c r="G225"/>
      <c r="H225"/>
      <c r="I225"/>
      <c r="J225"/>
      <c r="K225"/>
      <c r="L225"/>
      <c r="M225"/>
      <c r="N225"/>
      <c r="O225"/>
      <c r="P225"/>
      <c r="Q225"/>
      <c r="R225"/>
      <c r="S225"/>
      <c r="T225"/>
      <c r="U225"/>
      <c r="V225"/>
      <c r="W225"/>
      <c r="X225"/>
      <c r="Y225"/>
      <c r="Z225"/>
      <c r="AA225"/>
      <c r="AB225"/>
    </row>
    <row r="226" spans="1:28">
      <c r="A226"/>
      <c r="B226"/>
      <c r="C226"/>
      <c r="D226"/>
      <c r="E226"/>
      <c r="F226"/>
      <c r="G226"/>
      <c r="H226"/>
      <c r="I226"/>
      <c r="J226"/>
      <c r="K226"/>
      <c r="L226"/>
      <c r="M226"/>
      <c r="N226"/>
      <c r="O226"/>
      <c r="P226"/>
      <c r="Q226"/>
      <c r="R226"/>
      <c r="S226"/>
      <c r="T226"/>
      <c r="U226"/>
      <c r="V226"/>
      <c r="W226"/>
      <c r="X226"/>
      <c r="Y226"/>
      <c r="Z226"/>
      <c r="AA226"/>
      <c r="AB226"/>
    </row>
    <row r="227" spans="1:28">
      <c r="A227"/>
      <c r="B227"/>
      <c r="C227"/>
      <c r="D227"/>
      <c r="E227"/>
      <c r="F227"/>
      <c r="G227"/>
      <c r="H227"/>
      <c r="I227"/>
      <c r="J227"/>
      <c r="K227"/>
      <c r="L227"/>
      <c r="M227"/>
      <c r="N227"/>
      <c r="O227"/>
      <c r="P227"/>
      <c r="Q227"/>
      <c r="R227"/>
      <c r="S227"/>
      <c r="T227"/>
      <c r="U227"/>
      <c r="V227"/>
      <c r="W227"/>
      <c r="X227"/>
      <c r="Y227"/>
      <c r="Z227"/>
      <c r="AA227"/>
      <c r="AB227"/>
    </row>
    <row r="228" spans="1:28">
      <c r="A228"/>
      <c r="B228"/>
      <c r="C228"/>
      <c r="D228"/>
      <c r="E228"/>
      <c r="F228"/>
      <c r="G228"/>
      <c r="H228"/>
      <c r="I228"/>
      <c r="J228"/>
      <c r="K228"/>
      <c r="L228"/>
      <c r="M228"/>
      <c r="N228"/>
      <c r="O228"/>
      <c r="P228"/>
      <c r="Q228"/>
      <c r="R228"/>
      <c r="S228"/>
      <c r="T228"/>
      <c r="U228"/>
      <c r="V228"/>
      <c r="W228"/>
      <c r="X228"/>
      <c r="Y228"/>
      <c r="Z228"/>
      <c r="AA228"/>
      <c r="AB228"/>
    </row>
    <row r="229" spans="1:28">
      <c r="A229"/>
      <c r="B229"/>
      <c r="C229"/>
      <c r="D229"/>
      <c r="E229"/>
      <c r="F229"/>
      <c r="G229"/>
      <c r="H229"/>
      <c r="I229"/>
      <c r="J229"/>
      <c r="K229"/>
      <c r="L229"/>
      <c r="M229"/>
      <c r="N229"/>
      <c r="O229"/>
      <c r="P229"/>
      <c r="Q229"/>
      <c r="R229"/>
      <c r="S229"/>
      <c r="T229"/>
      <c r="U229"/>
      <c r="V229"/>
      <c r="W229"/>
      <c r="X229"/>
      <c r="Y229"/>
      <c r="Z229"/>
      <c r="AA229"/>
      <c r="AB229"/>
    </row>
    <row r="230" spans="1:28">
      <c r="A230"/>
      <c r="B230"/>
      <c r="C230"/>
      <c r="D230"/>
      <c r="E230"/>
      <c r="F230"/>
      <c r="G230"/>
      <c r="H230"/>
      <c r="I230"/>
      <c r="J230"/>
      <c r="K230"/>
      <c r="L230"/>
      <c r="M230"/>
      <c r="N230"/>
      <c r="O230"/>
      <c r="P230"/>
      <c r="Q230"/>
      <c r="R230"/>
      <c r="S230"/>
      <c r="T230"/>
      <c r="U230"/>
      <c r="V230"/>
      <c r="W230"/>
      <c r="X230"/>
      <c r="Y230"/>
      <c r="Z230"/>
      <c r="AA230"/>
      <c r="AB230"/>
    </row>
    <row r="231" spans="1:28">
      <c r="A231"/>
      <c r="B231"/>
      <c r="C231"/>
      <c r="D231"/>
      <c r="E231"/>
      <c r="F231"/>
      <c r="G231"/>
      <c r="H231"/>
      <c r="I231"/>
      <c r="J231"/>
      <c r="K231"/>
      <c r="L231"/>
      <c r="M231"/>
      <c r="N231"/>
      <c r="O231"/>
      <c r="P231"/>
      <c r="Q231"/>
      <c r="R231"/>
      <c r="S231"/>
      <c r="T231"/>
      <c r="U231"/>
      <c r="V231"/>
      <c r="W231"/>
      <c r="X231"/>
      <c r="Y231"/>
      <c r="Z231"/>
      <c r="AA231"/>
      <c r="AB231"/>
    </row>
    <row r="232" spans="1:28">
      <c r="A232"/>
      <c r="B232"/>
      <c r="C232"/>
      <c r="D232"/>
      <c r="E232"/>
      <c r="F232"/>
      <c r="G232"/>
      <c r="H232"/>
      <c r="I232"/>
      <c r="J232"/>
      <c r="K232"/>
      <c r="L232"/>
      <c r="M232"/>
      <c r="N232"/>
      <c r="O232"/>
      <c r="P232"/>
      <c r="Q232"/>
      <c r="R232"/>
      <c r="S232"/>
      <c r="T232"/>
      <c r="U232"/>
      <c r="V232"/>
      <c r="W232"/>
      <c r="X232"/>
      <c r="Y232"/>
      <c r="Z232"/>
      <c r="AA232"/>
      <c r="AB232"/>
    </row>
    <row r="233" spans="1:28">
      <c r="A233"/>
      <c r="B233"/>
      <c r="C233"/>
      <c r="D233"/>
      <c r="E233"/>
      <c r="F233"/>
      <c r="G233"/>
      <c r="H233"/>
      <c r="I233"/>
      <c r="J233"/>
      <c r="K233"/>
      <c r="L233"/>
      <c r="M233"/>
      <c r="N233"/>
      <c r="O233"/>
      <c r="P233"/>
      <c r="Q233"/>
      <c r="R233"/>
      <c r="S233"/>
      <c r="T233"/>
      <c r="U233"/>
      <c r="V233"/>
      <c r="W233"/>
      <c r="X233"/>
      <c r="Y233"/>
      <c r="Z233"/>
      <c r="AA233"/>
      <c r="AB233"/>
    </row>
    <row r="234" spans="1:28">
      <c r="A234"/>
      <c r="B234"/>
      <c r="C234"/>
      <c r="D234"/>
      <c r="E234"/>
      <c r="F234"/>
      <c r="G234"/>
      <c r="H234"/>
      <c r="I234"/>
      <c r="J234"/>
      <c r="K234"/>
      <c r="L234"/>
      <c r="M234"/>
      <c r="N234"/>
      <c r="O234"/>
      <c r="P234"/>
      <c r="Q234"/>
      <c r="R234"/>
      <c r="S234"/>
      <c r="T234"/>
      <c r="U234"/>
      <c r="V234"/>
      <c r="W234"/>
      <c r="X234"/>
      <c r="Y234"/>
      <c r="Z234"/>
      <c r="AA234"/>
      <c r="AB234"/>
    </row>
    <row r="235" spans="1:28">
      <c r="A235"/>
      <c r="B235"/>
      <c r="C235"/>
      <c r="D235"/>
      <c r="E235"/>
      <c r="F235"/>
      <c r="G235"/>
      <c r="H235"/>
      <c r="I235"/>
      <c r="J235"/>
      <c r="K235"/>
      <c r="L235"/>
      <c r="M235"/>
      <c r="N235"/>
      <c r="O235"/>
      <c r="P235"/>
      <c r="Q235"/>
      <c r="R235"/>
      <c r="S235"/>
      <c r="T235"/>
      <c r="U235"/>
      <c r="V235"/>
      <c r="W235"/>
      <c r="X235"/>
      <c r="Y235"/>
      <c r="Z235"/>
      <c r="AA235"/>
      <c r="AB235"/>
    </row>
    <row r="236" spans="1:28">
      <c r="A236"/>
      <c r="B236"/>
      <c r="C236"/>
      <c r="D236"/>
      <c r="E236"/>
      <c r="F236"/>
      <c r="G236"/>
      <c r="H236"/>
      <c r="I236"/>
      <c r="J236"/>
      <c r="K236"/>
      <c r="L236"/>
      <c r="M236"/>
      <c r="N236"/>
      <c r="O236"/>
      <c r="P236"/>
      <c r="Q236"/>
      <c r="R236"/>
      <c r="S236"/>
      <c r="T236"/>
      <c r="U236"/>
      <c r="V236"/>
      <c r="W236"/>
      <c r="X236"/>
      <c r="Y236"/>
      <c r="Z236"/>
      <c r="AA236"/>
      <c r="AB236"/>
    </row>
    <row r="237" spans="1:28">
      <c r="A237"/>
      <c r="B237"/>
      <c r="C237"/>
      <c r="D237"/>
      <c r="E237"/>
      <c r="F237"/>
      <c r="G237"/>
      <c r="H237"/>
      <c r="I237"/>
      <c r="J237"/>
      <c r="K237"/>
      <c r="L237"/>
      <c r="M237"/>
      <c r="N237"/>
      <c r="O237"/>
      <c r="P237"/>
      <c r="Q237"/>
      <c r="R237"/>
      <c r="S237"/>
      <c r="T237"/>
      <c r="U237"/>
      <c r="V237"/>
      <c r="W237"/>
      <c r="X237"/>
      <c r="Y237"/>
      <c r="Z237"/>
      <c r="AA237"/>
      <c r="AB237"/>
    </row>
    <row r="238" spans="1:28">
      <c r="A238"/>
      <c r="B238"/>
      <c r="C238"/>
      <c r="D238"/>
      <c r="E238"/>
      <c r="F238"/>
      <c r="G238"/>
      <c r="H238"/>
      <c r="I238"/>
      <c r="J238"/>
      <c r="K238"/>
      <c r="L238"/>
      <c r="M238"/>
      <c r="N238"/>
      <c r="O238"/>
      <c r="P238"/>
      <c r="Q238"/>
      <c r="R238"/>
      <c r="S238"/>
      <c r="T238"/>
      <c r="U238"/>
      <c r="V238"/>
      <c r="W238"/>
      <c r="X238"/>
      <c r="Y238"/>
      <c r="Z238"/>
      <c r="AA238"/>
      <c r="AB238"/>
    </row>
    <row r="239" spans="1:28">
      <c r="A239"/>
      <c r="B239"/>
      <c r="C239"/>
      <c r="D239"/>
      <c r="E239"/>
      <c r="F239"/>
      <c r="G239"/>
      <c r="H239"/>
      <c r="I239"/>
      <c r="J239"/>
      <c r="K239"/>
      <c r="L239"/>
      <c r="M239"/>
      <c r="N239"/>
      <c r="O239"/>
      <c r="P239"/>
      <c r="Q239"/>
      <c r="R239"/>
      <c r="S239"/>
      <c r="T239"/>
      <c r="U239"/>
      <c r="V239"/>
      <c r="W239"/>
      <c r="X239"/>
      <c r="Y239"/>
      <c r="Z239"/>
      <c r="AA239"/>
      <c r="AB239"/>
    </row>
    <row r="240" spans="1:28">
      <c r="A240"/>
      <c r="B240"/>
      <c r="C240"/>
      <c r="D240"/>
      <c r="E240"/>
      <c r="F240"/>
      <c r="G240"/>
      <c r="H240"/>
      <c r="I240"/>
      <c r="J240"/>
      <c r="K240"/>
      <c r="L240"/>
      <c r="M240"/>
      <c r="N240"/>
      <c r="O240"/>
      <c r="P240"/>
      <c r="Q240"/>
      <c r="R240"/>
      <c r="S240"/>
      <c r="T240"/>
      <c r="U240"/>
      <c r="V240"/>
      <c r="W240"/>
      <c r="X240"/>
      <c r="Y240"/>
      <c r="Z240"/>
      <c r="AA240"/>
      <c r="AB240"/>
    </row>
    <row r="241" spans="1:28">
      <c r="A241"/>
      <c r="B241"/>
      <c r="C241"/>
      <c r="D241"/>
      <c r="E241"/>
      <c r="F241"/>
      <c r="G241"/>
      <c r="H241"/>
      <c r="I241"/>
      <c r="J241"/>
      <c r="K241"/>
      <c r="L241"/>
      <c r="M241"/>
      <c r="N241"/>
      <c r="O241"/>
      <c r="P241"/>
      <c r="Q241"/>
      <c r="R241"/>
      <c r="S241"/>
      <c r="T241"/>
      <c r="U241"/>
      <c r="V241"/>
      <c r="W241"/>
      <c r="X241"/>
      <c r="Y241"/>
      <c r="Z241"/>
      <c r="AA241"/>
      <c r="AB241"/>
    </row>
    <row r="242" spans="1:28">
      <c r="A242"/>
      <c r="B242"/>
      <c r="C242"/>
      <c r="D242"/>
      <c r="E242"/>
      <c r="F242"/>
      <c r="G242"/>
      <c r="H242"/>
      <c r="I242"/>
      <c r="J242"/>
      <c r="K242"/>
      <c r="L242"/>
      <c r="M242"/>
      <c r="N242"/>
      <c r="O242"/>
      <c r="P242"/>
      <c r="Q242"/>
      <c r="R242"/>
      <c r="S242"/>
      <c r="T242"/>
      <c r="U242"/>
      <c r="V242"/>
      <c r="W242"/>
      <c r="X242"/>
      <c r="Y242"/>
      <c r="Z242"/>
      <c r="AA242"/>
      <c r="AB242"/>
    </row>
    <row r="243" spans="1:28">
      <c r="A243"/>
      <c r="B243"/>
      <c r="C243"/>
      <c r="D243"/>
      <c r="E243"/>
      <c r="F243"/>
      <c r="G243"/>
      <c r="H243"/>
      <c r="I243"/>
      <c r="J243"/>
      <c r="K243"/>
      <c r="L243"/>
      <c r="M243"/>
      <c r="N243"/>
      <c r="O243"/>
      <c r="P243"/>
      <c r="Q243"/>
      <c r="R243"/>
      <c r="S243"/>
      <c r="T243"/>
      <c r="U243"/>
      <c r="V243"/>
      <c r="W243"/>
      <c r="X243"/>
      <c r="Y243"/>
      <c r="Z243"/>
      <c r="AA243"/>
      <c r="AB243"/>
    </row>
    <row r="244" spans="1:28">
      <c r="A244"/>
      <c r="B244"/>
      <c r="C244"/>
      <c r="D244"/>
      <c r="E244"/>
      <c r="F244"/>
      <c r="G244"/>
      <c r="H244"/>
      <c r="I244"/>
      <c r="J244"/>
      <c r="K244"/>
      <c r="L244"/>
      <c r="M244"/>
      <c r="N244"/>
      <c r="O244"/>
      <c r="P244"/>
      <c r="Q244"/>
      <c r="R244"/>
      <c r="S244"/>
      <c r="T244"/>
      <c r="U244"/>
      <c r="V244"/>
      <c r="W244"/>
      <c r="X244"/>
      <c r="Y244"/>
      <c r="Z244"/>
      <c r="AA244"/>
      <c r="AB244"/>
    </row>
    <row r="245" spans="1:28">
      <c r="A245"/>
      <c r="B245"/>
      <c r="C245"/>
      <c r="D245"/>
      <c r="E245"/>
      <c r="F245"/>
      <c r="G245"/>
      <c r="H245"/>
      <c r="I245"/>
      <c r="J245"/>
      <c r="K245"/>
      <c r="L245"/>
      <c r="M245"/>
      <c r="N245"/>
      <c r="O245"/>
      <c r="P245"/>
      <c r="Q245"/>
      <c r="R245"/>
      <c r="S245"/>
      <c r="T245"/>
      <c r="U245"/>
      <c r="V245"/>
      <c r="W245"/>
      <c r="X245"/>
      <c r="Y245"/>
      <c r="Z245"/>
      <c r="AA245"/>
      <c r="AB245"/>
    </row>
    <row r="246" spans="1:28">
      <c r="A246"/>
      <c r="B246"/>
      <c r="C246"/>
      <c r="D246"/>
      <c r="E246"/>
      <c r="F246"/>
      <c r="G246"/>
      <c r="H246"/>
      <c r="I246"/>
      <c r="J246"/>
      <c r="K246"/>
      <c r="L246"/>
      <c r="M246"/>
      <c r="N246"/>
      <c r="O246"/>
      <c r="P246"/>
      <c r="Q246"/>
      <c r="R246"/>
      <c r="S246"/>
      <c r="T246"/>
      <c r="U246"/>
      <c r="V246"/>
      <c r="W246"/>
      <c r="X246"/>
      <c r="Y246"/>
      <c r="Z246"/>
      <c r="AA246"/>
      <c r="AB246"/>
    </row>
    <row r="247" spans="1:28">
      <c r="A247"/>
      <c r="B247"/>
      <c r="C247"/>
      <c r="D247"/>
      <c r="E247"/>
      <c r="F247"/>
      <c r="G247"/>
      <c r="H247"/>
      <c r="I247"/>
      <c r="J247"/>
      <c r="K247"/>
      <c r="L247"/>
      <c r="M247"/>
      <c r="N247"/>
      <c r="O247"/>
      <c r="P247"/>
      <c r="Q247"/>
      <c r="R247"/>
      <c r="S247"/>
      <c r="T247"/>
      <c r="U247"/>
      <c r="V247"/>
      <c r="W247"/>
      <c r="X247"/>
      <c r="Y247"/>
      <c r="Z247"/>
      <c r="AA247"/>
      <c r="AB247"/>
    </row>
    <row r="248" spans="1:28">
      <c r="A248"/>
      <c r="B248"/>
      <c r="C248"/>
      <c r="D248"/>
      <c r="E248"/>
      <c r="F248"/>
      <c r="G248"/>
      <c r="H248"/>
      <c r="I248"/>
      <c r="J248"/>
      <c r="K248"/>
      <c r="L248"/>
      <c r="M248"/>
      <c r="N248"/>
      <c r="O248"/>
      <c r="P248"/>
      <c r="Q248"/>
      <c r="R248"/>
      <c r="S248"/>
      <c r="T248"/>
      <c r="U248"/>
      <c r="V248"/>
      <c r="W248"/>
      <c r="X248"/>
      <c r="Y248"/>
      <c r="Z248"/>
      <c r="AA248"/>
      <c r="AB248"/>
    </row>
    <row r="249" spans="1:28">
      <c r="A249"/>
      <c r="B249"/>
      <c r="C249"/>
      <c r="D249"/>
      <c r="E249"/>
      <c r="F249"/>
      <c r="G249"/>
      <c r="H249"/>
      <c r="I249"/>
      <c r="J249"/>
      <c r="K249"/>
      <c r="L249"/>
      <c r="M249"/>
      <c r="N249"/>
      <c r="O249"/>
      <c r="P249"/>
      <c r="Q249"/>
      <c r="R249"/>
      <c r="S249"/>
      <c r="T249"/>
      <c r="U249"/>
      <c r="V249"/>
      <c r="W249"/>
      <c r="X249"/>
      <c r="Y249"/>
      <c r="Z249"/>
      <c r="AA249"/>
      <c r="AB249"/>
    </row>
    <row r="250" spans="1:28">
      <c r="A250"/>
      <c r="B250"/>
      <c r="C250"/>
      <c r="D250"/>
      <c r="E250"/>
      <c r="F250"/>
      <c r="G250"/>
      <c r="H250"/>
      <c r="I250"/>
      <c r="J250"/>
      <c r="K250"/>
      <c r="L250"/>
      <c r="M250"/>
      <c r="N250"/>
      <c r="O250"/>
      <c r="P250"/>
      <c r="Q250"/>
      <c r="R250"/>
      <c r="S250"/>
      <c r="T250"/>
      <c r="U250"/>
      <c r="V250"/>
      <c r="W250"/>
      <c r="X250"/>
      <c r="Y250"/>
      <c r="Z250"/>
      <c r="AA250"/>
      <c r="AB250"/>
    </row>
    <row r="251" spans="1:28">
      <c r="A251"/>
      <c r="B251"/>
      <c r="C251"/>
      <c r="D251"/>
      <c r="E251"/>
      <c r="F251"/>
      <c r="G251"/>
      <c r="H251"/>
      <c r="I251"/>
      <c r="J251"/>
      <c r="K251"/>
      <c r="L251"/>
      <c r="M251"/>
      <c r="N251"/>
      <c r="O251"/>
      <c r="P251"/>
      <c r="Q251"/>
      <c r="R251"/>
      <c r="S251"/>
      <c r="T251"/>
      <c r="U251"/>
      <c r="V251"/>
      <c r="W251"/>
      <c r="X251"/>
      <c r="Y251"/>
      <c r="Z251"/>
      <c r="AA251"/>
      <c r="AB251"/>
    </row>
    <row r="252" spans="1:28">
      <c r="A252"/>
      <c r="B252"/>
      <c r="C252"/>
      <c r="D252"/>
      <c r="E252"/>
      <c r="F252"/>
      <c r="G252"/>
      <c r="H252"/>
      <c r="I252"/>
      <c r="J252"/>
      <c r="K252"/>
      <c r="L252"/>
      <c r="M252"/>
      <c r="N252"/>
      <c r="O252"/>
      <c r="P252"/>
      <c r="Q252"/>
      <c r="R252"/>
      <c r="S252"/>
      <c r="T252"/>
      <c r="U252"/>
      <c r="V252"/>
      <c r="W252"/>
      <c r="X252"/>
      <c r="Y252"/>
      <c r="Z252"/>
      <c r="AA252"/>
      <c r="AB252"/>
    </row>
    <row r="253" spans="1:28">
      <c r="A253"/>
      <c r="B253"/>
      <c r="C253"/>
      <c r="D253"/>
      <c r="E253"/>
      <c r="F253"/>
      <c r="G253"/>
      <c r="H253"/>
      <c r="I253"/>
      <c r="J253"/>
      <c r="K253"/>
      <c r="L253"/>
      <c r="M253"/>
      <c r="N253"/>
      <c r="O253"/>
      <c r="P253"/>
      <c r="Q253"/>
      <c r="R253"/>
      <c r="S253"/>
      <c r="T253"/>
      <c r="U253"/>
      <c r="V253"/>
      <c r="W253"/>
      <c r="X253"/>
      <c r="Y253"/>
      <c r="Z253"/>
      <c r="AA253"/>
      <c r="AB253"/>
    </row>
    <row r="254" spans="1:28">
      <c r="A254"/>
      <c r="B254"/>
      <c r="C254"/>
      <c r="D254"/>
      <c r="E254"/>
      <c r="F254"/>
      <c r="G254"/>
      <c r="H254"/>
      <c r="I254"/>
      <c r="J254"/>
      <c r="K254"/>
      <c r="L254"/>
      <c r="M254"/>
      <c r="N254"/>
      <c r="O254"/>
      <c r="P254"/>
      <c r="Q254"/>
      <c r="R254"/>
      <c r="S254"/>
      <c r="T254"/>
      <c r="U254"/>
      <c r="V254"/>
      <c r="W254"/>
      <c r="X254"/>
      <c r="Y254"/>
      <c r="Z254"/>
      <c r="AA254"/>
      <c r="AB254"/>
    </row>
    <row r="255" spans="1:28">
      <c r="A255"/>
      <c r="B255"/>
      <c r="C255"/>
      <c r="D255"/>
      <c r="E255"/>
      <c r="F255"/>
      <c r="G255"/>
      <c r="H255"/>
      <c r="I255"/>
      <c r="J255"/>
      <c r="K255"/>
      <c r="L255"/>
      <c r="M255"/>
      <c r="N255"/>
      <c r="O255"/>
      <c r="P255"/>
      <c r="Q255"/>
      <c r="R255"/>
      <c r="S255"/>
      <c r="T255"/>
      <c r="U255"/>
      <c r="V255"/>
      <c r="W255"/>
      <c r="X255"/>
      <c r="Y255"/>
      <c r="Z255"/>
      <c r="AA255"/>
      <c r="AB255"/>
    </row>
    <row r="256" spans="1:28">
      <c r="A256"/>
      <c r="B256"/>
      <c r="C256"/>
      <c r="D256"/>
      <c r="E256"/>
      <c r="F256"/>
      <c r="G256"/>
      <c r="H256"/>
      <c r="I256"/>
      <c r="J256"/>
      <c r="K256"/>
      <c r="L256"/>
      <c r="M256"/>
      <c r="N256"/>
      <c r="O256"/>
      <c r="P256"/>
      <c r="Q256"/>
      <c r="R256"/>
      <c r="S256"/>
      <c r="T256"/>
      <c r="U256"/>
      <c r="V256"/>
      <c r="W256"/>
      <c r="X256"/>
      <c r="Y256"/>
      <c r="Z256"/>
      <c r="AA256"/>
      <c r="AB256"/>
    </row>
    <row r="257" spans="1:28">
      <c r="A257"/>
      <c r="B257"/>
      <c r="C257"/>
      <c r="D257"/>
      <c r="E257"/>
      <c r="F257"/>
      <c r="G257"/>
      <c r="H257"/>
      <c r="I257"/>
      <c r="J257"/>
      <c r="K257"/>
      <c r="L257"/>
      <c r="M257"/>
      <c r="N257"/>
      <c r="O257"/>
      <c r="P257"/>
      <c r="Q257"/>
      <c r="R257"/>
      <c r="S257"/>
      <c r="T257"/>
      <c r="U257"/>
      <c r="V257"/>
      <c r="W257"/>
      <c r="X257"/>
      <c r="Y257"/>
      <c r="Z257"/>
      <c r="AA257"/>
      <c r="AB257"/>
    </row>
    <row r="258" spans="1:28">
      <c r="A258"/>
      <c r="B258"/>
      <c r="C258"/>
      <c r="D258"/>
      <c r="E258"/>
      <c r="F258"/>
      <c r="G258"/>
      <c r="H258"/>
      <c r="I258"/>
      <c r="J258"/>
      <c r="K258"/>
      <c r="L258"/>
      <c r="M258"/>
      <c r="N258"/>
      <c r="O258"/>
      <c r="P258"/>
      <c r="Q258"/>
      <c r="R258"/>
      <c r="S258"/>
      <c r="T258"/>
      <c r="U258"/>
      <c r="V258"/>
      <c r="W258"/>
      <c r="X258"/>
      <c r="Y258"/>
      <c r="Z258"/>
      <c r="AA258"/>
      <c r="AB258"/>
    </row>
    <row r="259" spans="1:28">
      <c r="A259"/>
      <c r="B259"/>
      <c r="C259"/>
      <c r="D259"/>
      <c r="E259"/>
      <c r="F259"/>
      <c r="G259"/>
      <c r="H259"/>
      <c r="I259"/>
      <c r="J259"/>
      <c r="K259"/>
      <c r="L259"/>
      <c r="M259"/>
      <c r="N259"/>
      <c r="O259"/>
      <c r="P259"/>
      <c r="Q259"/>
      <c r="R259"/>
      <c r="S259"/>
      <c r="T259"/>
      <c r="U259"/>
      <c r="V259"/>
      <c r="W259"/>
      <c r="X259"/>
      <c r="Y259"/>
      <c r="Z259"/>
      <c r="AA259"/>
      <c r="AB259"/>
    </row>
    <row r="260" spans="1:28">
      <c r="A260"/>
      <c r="B260"/>
      <c r="C260"/>
      <c r="D260"/>
      <c r="E260"/>
      <c r="F260"/>
      <c r="G260"/>
      <c r="H260"/>
      <c r="I260"/>
      <c r="J260"/>
      <c r="K260"/>
      <c r="L260"/>
      <c r="M260"/>
      <c r="N260"/>
      <c r="O260"/>
      <c r="P260"/>
      <c r="Q260"/>
      <c r="R260"/>
      <c r="S260"/>
      <c r="T260"/>
      <c r="U260"/>
      <c r="V260"/>
      <c r="W260"/>
      <c r="X260"/>
      <c r="Y260"/>
      <c r="Z260"/>
      <c r="AA260"/>
      <c r="AB260"/>
    </row>
    <row r="261" spans="1:28">
      <c r="A261"/>
      <c r="B261"/>
      <c r="C261"/>
      <c r="D261"/>
      <c r="E261"/>
      <c r="F261"/>
      <c r="G261"/>
      <c r="H261"/>
      <c r="I261"/>
      <c r="J261"/>
      <c r="K261"/>
      <c r="L261"/>
      <c r="M261"/>
      <c r="N261"/>
      <c r="O261"/>
      <c r="P261"/>
      <c r="Q261"/>
      <c r="R261"/>
      <c r="S261"/>
      <c r="T261"/>
      <c r="U261"/>
      <c r="V261"/>
      <c r="W261"/>
      <c r="X261"/>
      <c r="Y261"/>
      <c r="Z261"/>
      <c r="AA261"/>
      <c r="AB261"/>
    </row>
    <row r="262" spans="1:28">
      <c r="A262"/>
      <c r="B262"/>
      <c r="C262"/>
      <c r="D262"/>
      <c r="E262"/>
      <c r="F262"/>
      <c r="G262"/>
      <c r="H262"/>
      <c r="I262"/>
      <c r="J262"/>
      <c r="K262"/>
      <c r="L262"/>
      <c r="M262"/>
      <c r="N262"/>
      <c r="O262"/>
      <c r="P262"/>
      <c r="Q262"/>
      <c r="R262"/>
      <c r="S262"/>
      <c r="T262"/>
      <c r="U262"/>
      <c r="V262"/>
      <c r="W262"/>
      <c r="X262"/>
      <c r="Y262"/>
      <c r="Z262"/>
      <c r="AA262"/>
      <c r="AB262"/>
    </row>
    <row r="263" spans="1:28">
      <c r="A263"/>
      <c r="B263"/>
      <c r="C263"/>
      <c r="D263"/>
      <c r="E263"/>
      <c r="F263"/>
      <c r="G263"/>
      <c r="H263"/>
      <c r="I263"/>
      <c r="J263"/>
      <c r="K263"/>
      <c r="L263"/>
      <c r="M263"/>
      <c r="N263"/>
      <c r="O263"/>
      <c r="P263"/>
      <c r="Q263"/>
      <c r="R263"/>
      <c r="S263"/>
      <c r="T263"/>
      <c r="U263"/>
      <c r="V263"/>
      <c r="W263"/>
      <c r="X263"/>
      <c r="Y263"/>
      <c r="Z263"/>
      <c r="AA263"/>
      <c r="AB263"/>
    </row>
    <row r="264" spans="1:28">
      <c r="A264"/>
      <c r="B264"/>
      <c r="C264"/>
      <c r="D264"/>
      <c r="E264"/>
      <c r="F264"/>
      <c r="G264"/>
      <c r="H264"/>
      <c r="I264"/>
      <c r="J264"/>
      <c r="K264"/>
      <c r="L264"/>
      <c r="M264"/>
      <c r="N264"/>
      <c r="O264"/>
      <c r="P264"/>
      <c r="Q264"/>
      <c r="R264"/>
      <c r="S264"/>
      <c r="T264"/>
      <c r="U264"/>
      <c r="V264"/>
      <c r="W264"/>
      <c r="X264"/>
      <c r="Y264"/>
      <c r="Z264"/>
      <c r="AA264"/>
      <c r="AB264"/>
    </row>
    <row r="265" spans="1:28">
      <c r="A265"/>
      <c r="B265"/>
      <c r="C265"/>
      <c r="D265"/>
      <c r="E265"/>
      <c r="F265"/>
      <c r="G265"/>
      <c r="H265"/>
      <c r="I265"/>
      <c r="J265"/>
      <c r="K265"/>
      <c r="L265"/>
      <c r="M265"/>
      <c r="N265"/>
      <c r="O265"/>
      <c r="P265"/>
      <c r="Q265"/>
      <c r="R265"/>
      <c r="S265"/>
      <c r="T265"/>
      <c r="U265"/>
      <c r="V265"/>
      <c r="W265"/>
      <c r="X265"/>
      <c r="Y265"/>
      <c r="Z265"/>
      <c r="AA265"/>
      <c r="AB265"/>
    </row>
    <row r="266" spans="1:28">
      <c r="A266"/>
      <c r="B266"/>
      <c r="C266"/>
      <c r="D266"/>
      <c r="E266"/>
      <c r="F266"/>
      <c r="G266"/>
      <c r="H266"/>
      <c r="I266"/>
      <c r="J266"/>
      <c r="K266"/>
      <c r="L266"/>
      <c r="M266"/>
      <c r="N266"/>
      <c r="O266"/>
      <c r="P266"/>
      <c r="Q266"/>
      <c r="R266"/>
      <c r="S266"/>
      <c r="T266"/>
      <c r="U266"/>
      <c r="V266"/>
      <c r="W266"/>
      <c r="X266"/>
      <c r="Y266"/>
      <c r="Z266"/>
      <c r="AA266"/>
      <c r="AB266"/>
    </row>
    <row r="267" spans="1:28">
      <c r="A267"/>
      <c r="B267"/>
      <c r="C267"/>
      <c r="D267"/>
      <c r="E267"/>
      <c r="F267"/>
      <c r="G267"/>
      <c r="H267"/>
      <c r="I267"/>
      <c r="J267"/>
      <c r="K267"/>
      <c r="L267"/>
      <c r="M267"/>
      <c r="N267"/>
      <c r="O267"/>
      <c r="P267"/>
      <c r="Q267"/>
      <c r="R267"/>
      <c r="S267"/>
      <c r="T267"/>
      <c r="U267"/>
      <c r="V267"/>
      <c r="W267"/>
      <c r="X267"/>
      <c r="Y267"/>
      <c r="Z267"/>
      <c r="AA267"/>
      <c r="AB267"/>
    </row>
    <row r="268" spans="1:28">
      <c r="A268"/>
      <c r="B268"/>
      <c r="C268"/>
      <c r="D268"/>
      <c r="E268"/>
      <c r="F268"/>
      <c r="G268"/>
      <c r="H268"/>
      <c r="I268"/>
      <c r="J268"/>
      <c r="K268"/>
      <c r="L268"/>
      <c r="M268"/>
      <c r="N268"/>
      <c r="O268"/>
      <c r="P268"/>
      <c r="Q268"/>
      <c r="R268"/>
      <c r="S268"/>
      <c r="T268"/>
      <c r="U268"/>
      <c r="V268"/>
      <c r="W268"/>
      <c r="X268"/>
      <c r="Y268"/>
      <c r="Z268"/>
      <c r="AA268"/>
      <c r="AB268"/>
    </row>
    <row r="269" spans="1:28">
      <c r="A269"/>
      <c r="B269"/>
      <c r="C269"/>
      <c r="D269"/>
      <c r="E269"/>
      <c r="F269"/>
      <c r="G269"/>
      <c r="H269"/>
      <c r="I269"/>
      <c r="J269"/>
      <c r="K269"/>
      <c r="L269"/>
      <c r="M269"/>
      <c r="N269"/>
      <c r="O269"/>
      <c r="P269"/>
      <c r="Q269"/>
      <c r="R269"/>
      <c r="S269"/>
      <c r="T269"/>
      <c r="U269"/>
      <c r="V269"/>
      <c r="W269"/>
      <c r="X269"/>
      <c r="Y269"/>
      <c r="Z269"/>
      <c r="AA269"/>
      <c r="AB269"/>
    </row>
    <row r="270" spans="1:28">
      <c r="A270"/>
      <c r="B270"/>
      <c r="C270"/>
      <c r="D270"/>
      <c r="E270"/>
      <c r="F270"/>
      <c r="G270"/>
      <c r="H270"/>
      <c r="I270"/>
      <c r="J270"/>
      <c r="K270"/>
      <c r="L270"/>
      <c r="M270"/>
      <c r="N270"/>
      <c r="O270"/>
      <c r="P270"/>
      <c r="Q270"/>
      <c r="R270"/>
      <c r="S270"/>
      <c r="T270"/>
      <c r="U270"/>
      <c r="V270"/>
      <c r="W270"/>
      <c r="X270"/>
      <c r="Y270"/>
      <c r="Z270"/>
      <c r="AA270"/>
      <c r="AB270"/>
    </row>
    <row r="271" spans="1:28">
      <c r="A271"/>
      <c r="B271"/>
      <c r="C271"/>
      <c r="D271"/>
      <c r="E271"/>
      <c r="F271"/>
      <c r="G271"/>
      <c r="H271"/>
      <c r="I271"/>
      <c r="J271"/>
      <c r="K271"/>
      <c r="L271"/>
      <c r="M271"/>
      <c r="N271"/>
      <c r="O271"/>
      <c r="P271"/>
      <c r="Q271"/>
      <c r="R271"/>
      <c r="S271"/>
      <c r="T271"/>
      <c r="U271"/>
      <c r="V271"/>
      <c r="W271"/>
      <c r="X271"/>
      <c r="Y271"/>
      <c r="Z271"/>
      <c r="AA271"/>
      <c r="AB271"/>
    </row>
    <row r="272" spans="1:28">
      <c r="A272"/>
      <c r="B272"/>
      <c r="C272"/>
      <c r="D272"/>
      <c r="E272"/>
      <c r="F272"/>
      <c r="G272"/>
      <c r="H272"/>
      <c r="I272"/>
      <c r="J272"/>
      <c r="K272"/>
      <c r="L272"/>
      <c r="M272"/>
      <c r="N272"/>
      <c r="O272"/>
      <c r="P272"/>
      <c r="Q272"/>
      <c r="R272"/>
      <c r="S272"/>
      <c r="T272"/>
      <c r="U272"/>
      <c r="V272"/>
      <c r="W272"/>
      <c r="X272"/>
      <c r="Y272"/>
      <c r="Z272"/>
      <c r="AA272"/>
      <c r="AB272"/>
    </row>
    <row r="273" spans="1:28">
      <c r="A273"/>
      <c r="B273"/>
      <c r="C273"/>
      <c r="D273"/>
      <c r="E273"/>
      <c r="F273"/>
      <c r="G273"/>
      <c r="H273"/>
      <c r="I273"/>
      <c r="J273"/>
      <c r="K273"/>
      <c r="L273"/>
      <c r="M273"/>
      <c r="N273"/>
      <c r="O273"/>
      <c r="P273"/>
      <c r="Q273"/>
      <c r="R273"/>
      <c r="S273"/>
      <c r="T273"/>
      <c r="U273"/>
      <c r="V273"/>
      <c r="W273"/>
      <c r="X273"/>
      <c r="Y273"/>
      <c r="Z273"/>
      <c r="AA273"/>
      <c r="AB273"/>
    </row>
    <row r="274" spans="1:28">
      <c r="A274"/>
      <c r="B274"/>
      <c r="C274"/>
      <c r="D274"/>
      <c r="E274"/>
      <c r="F274"/>
      <c r="G274"/>
      <c r="H274"/>
      <c r="I274"/>
      <c r="J274"/>
      <c r="K274"/>
      <c r="L274"/>
      <c r="M274"/>
      <c r="N274"/>
      <c r="O274"/>
      <c r="P274"/>
      <c r="Q274"/>
      <c r="R274"/>
      <c r="S274"/>
      <c r="T274"/>
      <c r="U274"/>
      <c r="V274"/>
      <c r="W274"/>
      <c r="X274"/>
      <c r="Y274"/>
      <c r="Z274"/>
      <c r="AA274"/>
      <c r="AB274"/>
    </row>
    <row r="275" spans="1:28">
      <c r="A275"/>
      <c r="B275"/>
      <c r="C275"/>
      <c r="D275"/>
      <c r="E275"/>
      <c r="F275"/>
      <c r="G275"/>
      <c r="H275"/>
      <c r="I275"/>
      <c r="J275"/>
      <c r="K275"/>
      <c r="L275"/>
      <c r="M275"/>
      <c r="N275"/>
      <c r="O275"/>
      <c r="P275"/>
      <c r="Q275"/>
      <c r="R275"/>
      <c r="S275"/>
      <c r="T275"/>
      <c r="U275"/>
      <c r="V275"/>
      <c r="W275"/>
      <c r="X275"/>
      <c r="Y275"/>
      <c r="Z275"/>
      <c r="AA275"/>
      <c r="AB275"/>
    </row>
    <row r="276" spans="1:28">
      <c r="A276"/>
    </row>
  </sheetData>
  <mergeCells count="3">
    <mergeCell ref="B2:C2"/>
    <mergeCell ref="B7:C7"/>
    <mergeCell ref="B12:F12"/>
  </mergeCells>
  <conditionalFormatting sqref="C14:C52">
    <cfRule type="top10" dxfId="15" priority="1" rank="10"/>
    <cfRule type="top10" dxfId="14" priority="2" rank="10"/>
  </conditionalFormatting>
  <hyperlinks>
    <hyperlink ref="B1" location="'Table of Contents'!A1" display="Table of Contents" xr:uid="{C71C6003-98F4-46DB-AF76-F08504E31C28}"/>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F7EA-2841-4BE4-AFD7-B43149067BA8}">
  <dimension ref="B1:AE16"/>
  <sheetViews>
    <sheetView zoomScale="99" zoomScaleNormal="99" workbookViewId="0"/>
  </sheetViews>
  <sheetFormatPr defaultColWidth="9.1328125" defaultRowHeight="14.25"/>
  <cols>
    <col min="2" max="2" width="18.3984375" customWidth="1"/>
    <col min="3" max="3" width="11.86328125" customWidth="1"/>
    <col min="4" max="4" width="12.3984375" customWidth="1"/>
    <col min="5" max="5" width="13.86328125" customWidth="1"/>
    <col min="6" max="6" width="13.73046875" customWidth="1"/>
    <col min="7" max="7" width="6.3984375" customWidth="1"/>
  </cols>
  <sheetData>
    <row r="1" spans="2:31">
      <c r="B1" s="66" t="s">
        <v>114</v>
      </c>
    </row>
    <row r="2" spans="2:31" ht="14.25" customHeight="1">
      <c r="B2" s="435" t="s">
        <v>317</v>
      </c>
      <c r="C2" s="435"/>
      <c r="D2" s="435"/>
      <c r="E2" s="435"/>
      <c r="F2" s="435"/>
      <c r="G2" s="89"/>
    </row>
    <row r="3" spans="2:31" ht="14.25" customHeight="1">
      <c r="B3" s="435"/>
      <c r="C3" s="435"/>
      <c r="D3" s="435"/>
      <c r="E3" s="435"/>
      <c r="F3" s="435"/>
      <c r="G3" s="89"/>
    </row>
    <row r="4" spans="2:31" ht="42.75">
      <c r="B4" s="249" t="s">
        <v>170</v>
      </c>
      <c r="C4" s="249" t="s">
        <v>171</v>
      </c>
      <c r="D4" s="249" t="s">
        <v>172</v>
      </c>
      <c r="E4" s="250" t="s">
        <v>173</v>
      </c>
      <c r="F4" s="250" t="s">
        <v>174</v>
      </c>
    </row>
    <row r="5" spans="2:31">
      <c r="B5" s="62" t="s">
        <v>306</v>
      </c>
      <c r="C5" s="299">
        <v>284002</v>
      </c>
      <c r="D5" s="301">
        <v>279167</v>
      </c>
      <c r="E5" s="300">
        <v>697</v>
      </c>
      <c r="F5" s="300">
        <v>61</v>
      </c>
    </row>
    <row r="6" spans="2:31">
      <c r="B6" s="62" t="s">
        <v>73</v>
      </c>
      <c r="C6" s="299">
        <v>69</v>
      </c>
      <c r="D6" s="301">
        <v>61</v>
      </c>
      <c r="E6" s="300">
        <v>754</v>
      </c>
      <c r="F6" s="300">
        <v>120</v>
      </c>
    </row>
    <row r="7" spans="2:31">
      <c r="B7" s="62" t="s">
        <v>175</v>
      </c>
      <c r="C7" s="299">
        <v>495</v>
      </c>
      <c r="D7" s="301">
        <v>489</v>
      </c>
      <c r="E7" s="302">
        <v>208</v>
      </c>
      <c r="F7" s="303">
        <v>23</v>
      </c>
    </row>
    <row r="8" spans="2:31">
      <c r="B8" s="62" t="s">
        <v>74</v>
      </c>
      <c r="C8" s="299">
        <v>10224</v>
      </c>
      <c r="D8" s="301">
        <v>10129</v>
      </c>
      <c r="E8" s="302">
        <v>968</v>
      </c>
      <c r="F8" s="303">
        <v>47</v>
      </c>
    </row>
    <row r="9" spans="2:31">
      <c r="B9" s="62" t="s">
        <v>75</v>
      </c>
      <c r="C9" s="299">
        <v>21798</v>
      </c>
      <c r="D9" s="301">
        <v>21744</v>
      </c>
      <c r="E9" s="302">
        <v>723</v>
      </c>
      <c r="F9" s="303">
        <v>33</v>
      </c>
    </row>
    <row r="10" spans="2:31">
      <c r="B10" s="62" t="s">
        <v>76</v>
      </c>
      <c r="C10" s="299">
        <v>3235</v>
      </c>
      <c r="D10" s="301">
        <v>3196</v>
      </c>
      <c r="E10" s="302">
        <v>679</v>
      </c>
      <c r="F10" s="303">
        <v>37</v>
      </c>
    </row>
    <row r="11" spans="2:31" ht="15.4">
      <c r="B11" s="304" t="s">
        <v>112</v>
      </c>
      <c r="C11" s="305">
        <v>319823</v>
      </c>
      <c r="D11" s="306">
        <v>314786</v>
      </c>
      <c r="E11" s="307">
        <f>AVERAGE(E5:E10)</f>
        <v>671.5</v>
      </c>
      <c r="F11" s="308">
        <f>AVERAGE(F5:F10)</f>
        <v>53.5</v>
      </c>
      <c r="P11" s="84"/>
      <c r="AB11" s="5"/>
      <c r="AC11" s="5"/>
      <c r="AD11" s="5"/>
      <c r="AE11" s="5"/>
    </row>
    <row r="12" spans="2:31" ht="15.4">
      <c r="B12" s="10" t="s">
        <v>595</v>
      </c>
      <c r="AB12" s="5"/>
      <c r="AC12" s="5"/>
      <c r="AD12" s="5"/>
      <c r="AE12" s="5"/>
    </row>
    <row r="14" spans="2:31">
      <c r="B14" s="127"/>
      <c r="C14" s="127"/>
      <c r="D14" s="127"/>
      <c r="E14" s="127"/>
      <c r="F14" s="127"/>
    </row>
    <row r="15" spans="2:31" ht="16.899999999999999">
      <c r="F15" s="65"/>
    </row>
    <row r="16" spans="2:31">
      <c r="F16" s="84"/>
    </row>
  </sheetData>
  <mergeCells count="1">
    <mergeCell ref="B2:F3"/>
  </mergeCells>
  <hyperlinks>
    <hyperlink ref="B1" location="'Table of Contents'!A1" display="Table of Contents" xr:uid="{3088AD36-0DCC-4C22-AD4E-435DEE681A5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73F7-61B9-40DF-B901-04B63E546BC4}">
  <dimension ref="B1:AF85"/>
  <sheetViews>
    <sheetView workbookViewId="0"/>
  </sheetViews>
  <sheetFormatPr defaultColWidth="9.1328125" defaultRowHeight="14.25"/>
  <cols>
    <col min="2" max="2" width="24.796875" customWidth="1"/>
    <col min="3" max="9" width="9.86328125" customWidth="1"/>
  </cols>
  <sheetData>
    <row r="1" spans="2:32">
      <c r="B1" s="66" t="s">
        <v>114</v>
      </c>
    </row>
    <row r="2" spans="2:32" ht="16.899999999999999">
      <c r="B2" s="438" t="s">
        <v>437</v>
      </c>
      <c r="C2" s="438"/>
      <c r="D2" s="438"/>
      <c r="E2" s="438"/>
      <c r="F2" s="438"/>
      <c r="G2" s="438"/>
      <c r="H2" s="438"/>
      <c r="I2" s="438"/>
    </row>
    <row r="3" spans="2:32">
      <c r="B3" s="93"/>
      <c r="C3" s="436" t="s">
        <v>340</v>
      </c>
      <c r="D3" s="437"/>
      <c r="E3" s="437"/>
      <c r="F3" s="437"/>
      <c r="G3" s="437"/>
      <c r="H3" s="164"/>
      <c r="I3" s="164"/>
    </row>
    <row r="4" spans="2:32" ht="28.5">
      <c r="B4" s="310" t="s">
        <v>177</v>
      </c>
      <c r="C4" s="311">
        <v>44835</v>
      </c>
      <c r="D4" s="311">
        <v>44866</v>
      </c>
      <c r="E4" s="311">
        <v>44896</v>
      </c>
      <c r="F4" s="311">
        <v>44927</v>
      </c>
      <c r="G4" s="311">
        <v>44958</v>
      </c>
      <c r="H4" s="311">
        <v>44986</v>
      </c>
      <c r="I4" s="183" t="s">
        <v>311</v>
      </c>
    </row>
    <row r="5" spans="2:32" ht="14.45" customHeight="1">
      <c r="B5" s="165" t="s">
        <v>538</v>
      </c>
      <c r="C5" s="181">
        <v>36485</v>
      </c>
      <c r="D5" s="181">
        <v>58129</v>
      </c>
      <c r="E5" s="182">
        <v>66356</v>
      </c>
      <c r="F5" s="182">
        <v>61272</v>
      </c>
      <c r="G5" s="182">
        <v>43046</v>
      </c>
      <c r="H5" s="182">
        <v>49498</v>
      </c>
      <c r="I5" s="183">
        <f>SUM(C5:H5)</f>
        <v>314786</v>
      </c>
    </row>
    <row r="6" spans="2:32" ht="14.45" customHeight="1">
      <c r="B6" s="20" t="s">
        <v>178</v>
      </c>
      <c r="C6" s="12">
        <v>1</v>
      </c>
      <c r="D6" s="12"/>
      <c r="E6" s="12"/>
      <c r="F6" s="12"/>
      <c r="G6" s="12"/>
      <c r="H6" s="12"/>
      <c r="I6" s="14">
        <v>1</v>
      </c>
    </row>
    <row r="7" spans="2:32" ht="14.45" customHeight="1">
      <c r="B7" s="20" t="s">
        <v>179</v>
      </c>
      <c r="C7" s="12">
        <v>2</v>
      </c>
      <c r="D7" s="12"/>
      <c r="E7" s="12">
        <v>6</v>
      </c>
      <c r="F7" s="12">
        <v>2</v>
      </c>
      <c r="G7" s="12"/>
      <c r="H7" s="12">
        <v>2</v>
      </c>
      <c r="I7" s="14">
        <v>12</v>
      </c>
    </row>
    <row r="8" spans="2:32" ht="14.45" customHeight="1">
      <c r="B8" s="20" t="s">
        <v>180</v>
      </c>
      <c r="C8" s="12">
        <v>19</v>
      </c>
      <c r="D8" s="12">
        <v>25</v>
      </c>
      <c r="E8" s="12">
        <v>35</v>
      </c>
      <c r="F8" s="12">
        <v>19</v>
      </c>
      <c r="G8" s="12">
        <v>30</v>
      </c>
      <c r="H8" s="12">
        <v>30</v>
      </c>
      <c r="I8" s="14">
        <v>158</v>
      </c>
    </row>
    <row r="9" spans="2:32" ht="14.45" customHeight="1">
      <c r="B9" s="20" t="s">
        <v>181</v>
      </c>
      <c r="C9" s="12">
        <v>26</v>
      </c>
      <c r="D9" s="12">
        <v>37</v>
      </c>
      <c r="E9" s="12">
        <v>41</v>
      </c>
      <c r="F9" s="12">
        <v>45</v>
      </c>
      <c r="G9" s="12">
        <v>30</v>
      </c>
      <c r="H9" s="12">
        <v>22</v>
      </c>
      <c r="I9" s="14">
        <v>201</v>
      </c>
    </row>
    <row r="10" spans="2:32" ht="14.45" customHeight="1">
      <c r="B10" s="20" t="s">
        <v>182</v>
      </c>
      <c r="C10" s="12"/>
      <c r="D10" s="12"/>
      <c r="E10" s="12">
        <v>1</v>
      </c>
      <c r="F10" s="12">
        <v>2</v>
      </c>
      <c r="G10" s="12">
        <v>1</v>
      </c>
      <c r="H10" s="12"/>
      <c r="I10" s="14">
        <v>4</v>
      </c>
    </row>
    <row r="11" spans="2:32" ht="14.45" customHeight="1">
      <c r="B11" s="20" t="s">
        <v>320</v>
      </c>
      <c r="C11" s="12"/>
      <c r="D11" s="12">
        <v>1</v>
      </c>
      <c r="E11" s="12"/>
      <c r="F11" s="12"/>
      <c r="G11" s="12"/>
      <c r="H11" s="12"/>
      <c r="I11" s="14">
        <v>1</v>
      </c>
      <c r="AC11" s="5"/>
      <c r="AD11" s="5"/>
      <c r="AE11" s="5"/>
      <c r="AF11" s="5"/>
    </row>
    <row r="12" spans="2:32" ht="14.45" customHeight="1">
      <c r="B12" s="20" t="s">
        <v>321</v>
      </c>
      <c r="C12" s="12"/>
      <c r="D12" s="12"/>
      <c r="E12" s="12"/>
      <c r="F12" s="12"/>
      <c r="G12" s="12"/>
      <c r="H12" s="12">
        <v>2</v>
      </c>
      <c r="I12" s="14">
        <v>2</v>
      </c>
      <c r="AC12" s="5"/>
      <c r="AD12" s="5"/>
      <c r="AE12" s="5"/>
      <c r="AF12" s="5"/>
    </row>
    <row r="13" spans="2:32" ht="14.45" customHeight="1">
      <c r="B13" s="20" t="s">
        <v>183</v>
      </c>
      <c r="C13" s="12">
        <v>1</v>
      </c>
      <c r="D13" s="12">
        <v>5</v>
      </c>
      <c r="E13" s="12">
        <v>2</v>
      </c>
      <c r="F13" s="12">
        <v>2</v>
      </c>
      <c r="G13" s="12"/>
      <c r="H13" s="12">
        <v>3</v>
      </c>
      <c r="I13" s="14">
        <v>13</v>
      </c>
    </row>
    <row r="14" spans="2:32" ht="14.45" customHeight="1">
      <c r="B14" s="20" t="s">
        <v>184</v>
      </c>
      <c r="C14" s="12"/>
      <c r="D14" s="12">
        <v>4</v>
      </c>
      <c r="E14" s="12"/>
      <c r="F14" s="12">
        <v>2</v>
      </c>
      <c r="G14" s="12">
        <v>3</v>
      </c>
      <c r="H14" s="12">
        <v>3</v>
      </c>
      <c r="I14" s="14">
        <v>12</v>
      </c>
    </row>
    <row r="15" spans="2:32" ht="14.45" customHeight="1">
      <c r="B15" s="20" t="s">
        <v>185</v>
      </c>
      <c r="C15" s="12"/>
      <c r="D15" s="12"/>
      <c r="E15" s="12">
        <v>1</v>
      </c>
      <c r="F15" s="12"/>
      <c r="G15" s="12"/>
      <c r="H15" s="12"/>
      <c r="I15" s="14">
        <v>1</v>
      </c>
    </row>
    <row r="16" spans="2:32" ht="14.45" customHeight="1">
      <c r="B16" s="20" t="s">
        <v>186</v>
      </c>
      <c r="C16" s="12">
        <v>4</v>
      </c>
      <c r="D16" s="12">
        <v>15</v>
      </c>
      <c r="E16" s="12">
        <v>4</v>
      </c>
      <c r="F16" s="12">
        <v>6</v>
      </c>
      <c r="G16" s="12">
        <v>7</v>
      </c>
      <c r="H16" s="12">
        <v>10</v>
      </c>
      <c r="I16" s="14">
        <v>46</v>
      </c>
    </row>
    <row r="17" spans="2:9" ht="14.45" customHeight="1">
      <c r="B17" s="20" t="s">
        <v>187</v>
      </c>
      <c r="C17" s="12">
        <v>15</v>
      </c>
      <c r="D17" s="12">
        <v>28</v>
      </c>
      <c r="E17" s="12">
        <v>33</v>
      </c>
      <c r="F17" s="12">
        <v>27</v>
      </c>
      <c r="G17" s="12">
        <v>23</v>
      </c>
      <c r="H17" s="12">
        <v>29</v>
      </c>
      <c r="I17" s="14">
        <v>155</v>
      </c>
    </row>
    <row r="18" spans="2:9" ht="14.45" customHeight="1">
      <c r="B18" s="20" t="s">
        <v>322</v>
      </c>
      <c r="C18" s="12"/>
      <c r="D18" s="12">
        <v>2</v>
      </c>
      <c r="E18" s="12"/>
      <c r="F18" s="12"/>
      <c r="G18" s="12"/>
      <c r="H18" s="12"/>
      <c r="I18" s="14">
        <v>2</v>
      </c>
    </row>
    <row r="19" spans="2:9" ht="14.45" customHeight="1">
      <c r="B19" s="20" t="s">
        <v>188</v>
      </c>
      <c r="C19" s="12">
        <v>5</v>
      </c>
      <c r="D19" s="12">
        <v>1</v>
      </c>
      <c r="E19" s="12">
        <v>1</v>
      </c>
      <c r="F19" s="12">
        <v>5</v>
      </c>
      <c r="G19" s="12">
        <v>3</v>
      </c>
      <c r="H19" s="12">
        <v>1</v>
      </c>
      <c r="I19" s="14">
        <v>16</v>
      </c>
    </row>
    <row r="20" spans="2:9" ht="14.45" customHeight="1">
      <c r="B20" s="20" t="s">
        <v>189</v>
      </c>
      <c r="C20" s="12"/>
      <c r="D20" s="12">
        <v>1</v>
      </c>
      <c r="E20" s="12">
        <v>1</v>
      </c>
      <c r="F20" s="12"/>
      <c r="G20" s="12"/>
      <c r="H20" s="12"/>
      <c r="I20" s="14">
        <v>2</v>
      </c>
    </row>
    <row r="21" spans="2:9" ht="14.45" customHeight="1">
      <c r="B21" s="20" t="s">
        <v>190</v>
      </c>
      <c r="C21" s="12">
        <v>1</v>
      </c>
      <c r="D21" s="12"/>
      <c r="E21" s="12"/>
      <c r="F21" s="12"/>
      <c r="G21" s="12"/>
      <c r="H21" s="12"/>
      <c r="I21" s="14">
        <v>1</v>
      </c>
    </row>
    <row r="22" spans="2:9" ht="14.45" customHeight="1">
      <c r="B22" s="20" t="s">
        <v>191</v>
      </c>
      <c r="C22" s="12">
        <v>28</v>
      </c>
      <c r="D22" s="12">
        <v>55</v>
      </c>
      <c r="E22" s="12">
        <v>56</v>
      </c>
      <c r="F22" s="12">
        <v>59</v>
      </c>
      <c r="G22" s="12">
        <v>30</v>
      </c>
      <c r="H22" s="12">
        <v>44</v>
      </c>
      <c r="I22" s="14">
        <v>272</v>
      </c>
    </row>
    <row r="23" spans="2:9" ht="14.45" customHeight="1">
      <c r="B23" s="20" t="s">
        <v>521</v>
      </c>
      <c r="C23" s="12">
        <v>1</v>
      </c>
      <c r="D23" s="12"/>
      <c r="E23" s="12"/>
      <c r="F23" s="12"/>
      <c r="G23" s="12"/>
      <c r="H23" s="12"/>
      <c r="I23" s="14">
        <v>1</v>
      </c>
    </row>
    <row r="24" spans="2:9" ht="14.45" customHeight="1">
      <c r="B24" s="20" t="s">
        <v>192</v>
      </c>
      <c r="C24" s="12">
        <v>21</v>
      </c>
      <c r="D24" s="12">
        <v>50</v>
      </c>
      <c r="E24" s="12">
        <v>55</v>
      </c>
      <c r="F24" s="12">
        <v>49</v>
      </c>
      <c r="G24" s="12">
        <v>40</v>
      </c>
      <c r="H24" s="12">
        <v>25</v>
      </c>
      <c r="I24" s="14">
        <v>240</v>
      </c>
    </row>
    <row r="25" spans="2:9" ht="14.45" customHeight="1">
      <c r="B25" s="20" t="s">
        <v>193</v>
      </c>
      <c r="C25" s="12">
        <v>12</v>
      </c>
      <c r="D25" s="12">
        <v>14</v>
      </c>
      <c r="E25" s="12">
        <v>20</v>
      </c>
      <c r="F25" s="12">
        <v>20</v>
      </c>
      <c r="G25" s="12">
        <v>16</v>
      </c>
      <c r="H25" s="12">
        <v>21</v>
      </c>
      <c r="I25" s="14">
        <v>103</v>
      </c>
    </row>
    <row r="26" spans="2:9" ht="14.45" customHeight="1">
      <c r="B26" s="20" t="s">
        <v>194</v>
      </c>
      <c r="C26" s="12">
        <v>2</v>
      </c>
      <c r="D26" s="12"/>
      <c r="E26" s="12"/>
      <c r="F26" s="12"/>
      <c r="G26" s="12"/>
      <c r="H26" s="12"/>
      <c r="I26" s="14">
        <v>2</v>
      </c>
    </row>
    <row r="27" spans="2:9" ht="14.45" customHeight="1">
      <c r="B27" s="20" t="s">
        <v>522</v>
      </c>
      <c r="C27" s="12">
        <v>2</v>
      </c>
      <c r="D27" s="12"/>
      <c r="E27" s="12"/>
      <c r="F27" s="12">
        <v>1</v>
      </c>
      <c r="G27" s="12"/>
      <c r="H27" s="12">
        <v>1</v>
      </c>
      <c r="I27" s="14">
        <v>4</v>
      </c>
    </row>
    <row r="28" spans="2:9" ht="14.45" customHeight="1">
      <c r="B28" s="20" t="s">
        <v>523</v>
      </c>
      <c r="C28" s="12">
        <v>1</v>
      </c>
      <c r="D28" s="12"/>
      <c r="E28" s="12"/>
      <c r="F28" s="12"/>
      <c r="G28" s="12"/>
      <c r="H28" s="12"/>
      <c r="I28" s="14">
        <v>1</v>
      </c>
    </row>
    <row r="29" spans="2:9" ht="14.45" customHeight="1">
      <c r="B29" s="20" t="s">
        <v>195</v>
      </c>
      <c r="C29" s="12">
        <v>2</v>
      </c>
      <c r="D29" s="12"/>
      <c r="E29" s="12"/>
      <c r="F29" s="12"/>
      <c r="G29" s="12"/>
      <c r="H29" s="12"/>
      <c r="I29" s="14">
        <v>2</v>
      </c>
    </row>
    <row r="30" spans="2:9" ht="14.45" customHeight="1">
      <c r="B30" s="20" t="s">
        <v>323</v>
      </c>
      <c r="C30" s="12"/>
      <c r="D30" s="12"/>
      <c r="E30" s="12">
        <v>1</v>
      </c>
      <c r="F30" s="12"/>
      <c r="G30" s="12"/>
      <c r="H30" s="12"/>
      <c r="I30" s="14">
        <v>1</v>
      </c>
    </row>
    <row r="31" spans="2:9" ht="14.45" customHeight="1">
      <c r="B31" s="20" t="s">
        <v>196</v>
      </c>
      <c r="C31" s="12">
        <v>7</v>
      </c>
      <c r="D31" s="12">
        <v>5</v>
      </c>
      <c r="E31" s="12">
        <v>6</v>
      </c>
      <c r="F31" s="12">
        <v>3</v>
      </c>
      <c r="G31" s="12">
        <v>6</v>
      </c>
      <c r="H31" s="12">
        <v>11</v>
      </c>
      <c r="I31" s="14">
        <v>38</v>
      </c>
    </row>
    <row r="32" spans="2:9" ht="14.45" customHeight="1">
      <c r="B32" s="20" t="s">
        <v>524</v>
      </c>
      <c r="C32" s="12"/>
      <c r="D32" s="12"/>
      <c r="E32" s="12">
        <v>1</v>
      </c>
      <c r="F32" s="12"/>
      <c r="G32" s="12"/>
      <c r="H32" s="12"/>
      <c r="I32" s="14">
        <v>1</v>
      </c>
    </row>
    <row r="33" spans="2:9" ht="14.45" customHeight="1">
      <c r="B33" s="20" t="s">
        <v>525</v>
      </c>
      <c r="C33" s="12">
        <v>1</v>
      </c>
      <c r="D33" s="12"/>
      <c r="E33" s="12"/>
      <c r="F33" s="12">
        <v>1</v>
      </c>
      <c r="G33" s="12"/>
      <c r="H33" s="12"/>
      <c r="I33" s="14">
        <v>2</v>
      </c>
    </row>
    <row r="34" spans="2:9" ht="14.45" customHeight="1">
      <c r="B34" s="20" t="s">
        <v>197</v>
      </c>
      <c r="C34" s="12">
        <v>6</v>
      </c>
      <c r="D34" s="12">
        <v>13</v>
      </c>
      <c r="E34" s="12">
        <v>5</v>
      </c>
      <c r="F34" s="12">
        <v>10</v>
      </c>
      <c r="G34" s="12">
        <v>2</v>
      </c>
      <c r="H34" s="12">
        <v>6</v>
      </c>
      <c r="I34" s="14">
        <v>42</v>
      </c>
    </row>
    <row r="35" spans="2:9" ht="14.45" customHeight="1">
      <c r="B35" s="20" t="s">
        <v>198</v>
      </c>
      <c r="C35" s="12"/>
      <c r="D35" s="12">
        <v>1</v>
      </c>
      <c r="E35" s="12">
        <v>1</v>
      </c>
      <c r="F35" s="12"/>
      <c r="G35" s="12">
        <v>2</v>
      </c>
      <c r="H35" s="12"/>
      <c r="I35" s="14">
        <v>4</v>
      </c>
    </row>
    <row r="36" spans="2:9" ht="14.45" customHeight="1">
      <c r="B36" s="20" t="s">
        <v>526</v>
      </c>
      <c r="C36" s="12">
        <v>1</v>
      </c>
      <c r="D36" s="12"/>
      <c r="E36" s="12"/>
      <c r="F36" s="12"/>
      <c r="G36" s="12"/>
      <c r="H36" s="12"/>
      <c r="I36" s="14">
        <v>1</v>
      </c>
    </row>
    <row r="37" spans="2:9" ht="14.45" customHeight="1">
      <c r="B37" s="20" t="s">
        <v>324</v>
      </c>
      <c r="C37" s="12"/>
      <c r="D37" s="12"/>
      <c r="E37" s="12">
        <v>1</v>
      </c>
      <c r="F37" s="12">
        <v>1</v>
      </c>
      <c r="G37" s="12">
        <v>1</v>
      </c>
      <c r="H37" s="12"/>
      <c r="I37" s="14">
        <v>3</v>
      </c>
    </row>
    <row r="38" spans="2:9" ht="14.45" customHeight="1">
      <c r="B38" s="20" t="s">
        <v>199</v>
      </c>
      <c r="C38" s="12"/>
      <c r="D38" s="12">
        <v>1</v>
      </c>
      <c r="E38" s="12"/>
      <c r="F38" s="12"/>
      <c r="G38" s="12"/>
      <c r="H38" s="12"/>
      <c r="I38" s="14">
        <v>1</v>
      </c>
    </row>
    <row r="39" spans="2:9" ht="14.45" customHeight="1">
      <c r="B39" s="20" t="s">
        <v>200</v>
      </c>
      <c r="C39" s="12">
        <v>9</v>
      </c>
      <c r="D39" s="12">
        <v>9</v>
      </c>
      <c r="E39" s="12">
        <v>6</v>
      </c>
      <c r="F39" s="12">
        <v>4</v>
      </c>
      <c r="G39" s="12">
        <v>2</v>
      </c>
      <c r="H39" s="12">
        <v>9</v>
      </c>
      <c r="I39" s="14">
        <v>39</v>
      </c>
    </row>
    <row r="40" spans="2:9" ht="14.45" customHeight="1">
      <c r="B40" s="20" t="s">
        <v>201</v>
      </c>
      <c r="C40" s="12">
        <v>9</v>
      </c>
      <c r="D40" s="12">
        <v>4</v>
      </c>
      <c r="E40" s="12">
        <v>8</v>
      </c>
      <c r="F40" s="12">
        <v>4</v>
      </c>
      <c r="G40" s="12">
        <v>3</v>
      </c>
      <c r="H40" s="12">
        <v>9</v>
      </c>
      <c r="I40" s="14">
        <v>37</v>
      </c>
    </row>
    <row r="41" spans="2:9" ht="14.45" customHeight="1">
      <c r="B41" s="20" t="s">
        <v>527</v>
      </c>
      <c r="C41" s="12"/>
      <c r="D41" s="12"/>
      <c r="E41" s="12"/>
      <c r="F41" s="12"/>
      <c r="G41" s="12">
        <v>1</v>
      </c>
      <c r="H41" s="12"/>
      <c r="I41" s="14">
        <v>1</v>
      </c>
    </row>
    <row r="42" spans="2:9" ht="14.45" customHeight="1">
      <c r="B42" s="20" t="s">
        <v>325</v>
      </c>
      <c r="C42" s="12">
        <v>13</v>
      </c>
      <c r="D42" s="12">
        <v>13</v>
      </c>
      <c r="E42" s="12">
        <v>24</v>
      </c>
      <c r="F42" s="12">
        <v>9</v>
      </c>
      <c r="G42" s="12">
        <v>9</v>
      </c>
      <c r="H42" s="12">
        <v>6</v>
      </c>
      <c r="I42" s="14">
        <v>74</v>
      </c>
    </row>
    <row r="43" spans="2:9" ht="14.45" customHeight="1">
      <c r="B43" s="20" t="s">
        <v>202</v>
      </c>
      <c r="C43" s="12">
        <v>5</v>
      </c>
      <c r="D43" s="12">
        <v>2</v>
      </c>
      <c r="E43" s="12">
        <v>3</v>
      </c>
      <c r="F43" s="12">
        <v>1</v>
      </c>
      <c r="G43" s="12"/>
      <c r="H43" s="12">
        <v>2</v>
      </c>
      <c r="I43" s="14">
        <v>13</v>
      </c>
    </row>
    <row r="44" spans="2:9" ht="14.45" customHeight="1">
      <c r="B44" s="20" t="s">
        <v>203</v>
      </c>
      <c r="C44" s="12">
        <v>14</v>
      </c>
      <c r="D44" s="12">
        <v>35</v>
      </c>
      <c r="E44" s="12">
        <v>38</v>
      </c>
      <c r="F44" s="12">
        <v>38</v>
      </c>
      <c r="G44" s="12">
        <v>30</v>
      </c>
      <c r="H44" s="12">
        <v>38</v>
      </c>
      <c r="I44" s="14">
        <v>193</v>
      </c>
    </row>
    <row r="45" spans="2:9" ht="14.45" customHeight="1">
      <c r="B45" s="20" t="s">
        <v>204</v>
      </c>
      <c r="C45" s="12">
        <v>3</v>
      </c>
      <c r="D45" s="12">
        <v>4</v>
      </c>
      <c r="E45" s="12">
        <v>2</v>
      </c>
      <c r="F45" s="12">
        <v>4</v>
      </c>
      <c r="G45" s="12">
        <v>1</v>
      </c>
      <c r="H45" s="12">
        <v>4</v>
      </c>
      <c r="I45" s="14">
        <v>18</v>
      </c>
    </row>
    <row r="46" spans="2:9" ht="14.45" customHeight="1">
      <c r="B46" s="20" t="s">
        <v>205</v>
      </c>
      <c r="C46" s="12">
        <v>3</v>
      </c>
      <c r="D46" s="12">
        <v>2</v>
      </c>
      <c r="E46" s="12">
        <v>3</v>
      </c>
      <c r="F46" s="12">
        <v>1</v>
      </c>
      <c r="G46" s="12">
        <v>2</v>
      </c>
      <c r="H46" s="12">
        <v>6</v>
      </c>
      <c r="I46" s="14">
        <v>17</v>
      </c>
    </row>
    <row r="47" spans="2:9" ht="14.45" customHeight="1">
      <c r="B47" s="20" t="s">
        <v>206</v>
      </c>
      <c r="C47" s="12">
        <v>2</v>
      </c>
      <c r="D47" s="12"/>
      <c r="E47" s="12"/>
      <c r="F47" s="12">
        <v>1</v>
      </c>
      <c r="G47" s="12"/>
      <c r="H47" s="12"/>
      <c r="I47" s="14">
        <v>3</v>
      </c>
    </row>
    <row r="48" spans="2:9" ht="14.45" customHeight="1">
      <c r="B48" s="20" t="s">
        <v>207</v>
      </c>
      <c r="C48" s="12">
        <v>64</v>
      </c>
      <c r="D48" s="12">
        <v>128</v>
      </c>
      <c r="E48" s="12">
        <v>138</v>
      </c>
      <c r="F48" s="12">
        <v>129</v>
      </c>
      <c r="G48" s="12">
        <v>79</v>
      </c>
      <c r="H48" s="12">
        <v>86</v>
      </c>
      <c r="I48" s="14">
        <v>624</v>
      </c>
    </row>
    <row r="49" spans="2:9" ht="14.45" customHeight="1">
      <c r="B49" s="20" t="s">
        <v>326</v>
      </c>
      <c r="C49" s="12">
        <v>1</v>
      </c>
      <c r="D49" s="12"/>
      <c r="E49" s="12"/>
      <c r="F49" s="12"/>
      <c r="G49" s="12"/>
      <c r="H49" s="12"/>
      <c r="I49" s="14">
        <v>1</v>
      </c>
    </row>
    <row r="50" spans="2:9" ht="14.45" customHeight="1">
      <c r="B50" s="20" t="s">
        <v>208</v>
      </c>
      <c r="C50" s="12">
        <v>5</v>
      </c>
      <c r="D50" s="12">
        <v>4</v>
      </c>
      <c r="E50" s="12">
        <v>1</v>
      </c>
      <c r="F50" s="12">
        <v>5</v>
      </c>
      <c r="G50" s="12"/>
      <c r="H50" s="12">
        <v>4</v>
      </c>
      <c r="I50" s="14">
        <v>19</v>
      </c>
    </row>
    <row r="51" spans="2:9" ht="14.45" customHeight="1">
      <c r="B51" s="20" t="s">
        <v>209</v>
      </c>
      <c r="C51" s="12">
        <v>4</v>
      </c>
      <c r="D51" s="12">
        <v>3</v>
      </c>
      <c r="E51" s="12">
        <v>7</v>
      </c>
      <c r="F51" s="12">
        <v>6</v>
      </c>
      <c r="G51" s="12">
        <v>1</v>
      </c>
      <c r="H51" s="12">
        <v>3</v>
      </c>
      <c r="I51" s="14">
        <v>24</v>
      </c>
    </row>
    <row r="52" spans="2:9" ht="14.45" customHeight="1">
      <c r="B52" s="20" t="s">
        <v>528</v>
      </c>
      <c r="C52" s="12"/>
      <c r="D52" s="12"/>
      <c r="E52" s="12">
        <v>1</v>
      </c>
      <c r="F52" s="12"/>
      <c r="G52" s="12"/>
      <c r="H52" s="12"/>
      <c r="I52" s="14">
        <v>1</v>
      </c>
    </row>
    <row r="53" spans="2:9" ht="14.45" customHeight="1">
      <c r="B53" s="20" t="s">
        <v>210</v>
      </c>
      <c r="C53" s="12">
        <v>4</v>
      </c>
      <c r="D53" s="12">
        <v>10</v>
      </c>
      <c r="E53" s="12">
        <v>6</v>
      </c>
      <c r="F53" s="12">
        <v>12</v>
      </c>
      <c r="G53" s="12">
        <v>4</v>
      </c>
      <c r="H53" s="12">
        <v>3</v>
      </c>
      <c r="I53" s="14">
        <v>39</v>
      </c>
    </row>
    <row r="54" spans="2:9" ht="14.45" customHeight="1">
      <c r="B54" s="20" t="s">
        <v>211</v>
      </c>
      <c r="C54" s="12">
        <v>3</v>
      </c>
      <c r="D54" s="12">
        <v>2</v>
      </c>
      <c r="E54" s="12">
        <v>6</v>
      </c>
      <c r="F54" s="12"/>
      <c r="G54" s="12">
        <v>4</v>
      </c>
      <c r="H54" s="12">
        <v>3</v>
      </c>
      <c r="I54" s="14">
        <v>18</v>
      </c>
    </row>
    <row r="55" spans="2:9" ht="14.45" customHeight="1">
      <c r="B55" s="20" t="s">
        <v>212</v>
      </c>
      <c r="C55" s="12">
        <v>19</v>
      </c>
      <c r="D55" s="12">
        <v>25</v>
      </c>
      <c r="E55" s="12">
        <v>32</v>
      </c>
      <c r="F55" s="12">
        <v>17</v>
      </c>
      <c r="G55" s="12">
        <v>19</v>
      </c>
      <c r="H55" s="12">
        <v>23</v>
      </c>
      <c r="I55" s="14">
        <v>135</v>
      </c>
    </row>
    <row r="56" spans="2:9" ht="14.45" customHeight="1">
      <c r="B56" s="20" t="s">
        <v>213</v>
      </c>
      <c r="C56" s="12"/>
      <c r="D56" s="12">
        <v>3</v>
      </c>
      <c r="E56" s="12"/>
      <c r="F56" s="12">
        <v>2</v>
      </c>
      <c r="G56" s="12"/>
      <c r="H56" s="12">
        <v>5</v>
      </c>
      <c r="I56" s="14">
        <v>10</v>
      </c>
    </row>
    <row r="57" spans="2:9" ht="14.45" customHeight="1">
      <c r="B57" s="20" t="s">
        <v>214</v>
      </c>
      <c r="C57" s="12">
        <v>8</v>
      </c>
      <c r="D57" s="12">
        <v>9</v>
      </c>
      <c r="E57" s="12">
        <v>8</v>
      </c>
      <c r="F57" s="12">
        <v>4</v>
      </c>
      <c r="G57" s="12">
        <v>18</v>
      </c>
      <c r="H57" s="12">
        <v>16</v>
      </c>
      <c r="I57" s="14">
        <v>63</v>
      </c>
    </row>
    <row r="58" spans="2:9" ht="14.45" customHeight="1">
      <c r="B58" s="20" t="s">
        <v>327</v>
      </c>
      <c r="C58" s="12"/>
      <c r="D58" s="12">
        <v>1</v>
      </c>
      <c r="E58" s="12">
        <v>1</v>
      </c>
      <c r="F58" s="12"/>
      <c r="G58" s="12"/>
      <c r="H58" s="12"/>
      <c r="I58" s="14">
        <v>2</v>
      </c>
    </row>
    <row r="59" spans="2:9" ht="14.45" customHeight="1">
      <c r="B59" s="20" t="s">
        <v>529</v>
      </c>
      <c r="C59" s="12"/>
      <c r="D59" s="12"/>
      <c r="E59" s="12"/>
      <c r="F59" s="12"/>
      <c r="G59" s="12">
        <v>1</v>
      </c>
      <c r="H59" s="12"/>
      <c r="I59" s="14">
        <v>1</v>
      </c>
    </row>
    <row r="60" spans="2:9" ht="14.45" customHeight="1">
      <c r="B60" s="20" t="s">
        <v>215</v>
      </c>
      <c r="C60" s="12">
        <v>24</v>
      </c>
      <c r="D60" s="12">
        <v>34</v>
      </c>
      <c r="E60" s="12">
        <v>47</v>
      </c>
      <c r="F60" s="12">
        <v>29</v>
      </c>
      <c r="G60" s="12">
        <v>24</v>
      </c>
      <c r="H60" s="12">
        <v>30</v>
      </c>
      <c r="I60" s="14">
        <v>188</v>
      </c>
    </row>
    <row r="61" spans="2:9" ht="14.45" customHeight="1">
      <c r="B61" s="20" t="s">
        <v>216</v>
      </c>
      <c r="C61" s="12">
        <v>2</v>
      </c>
      <c r="D61" s="12">
        <v>6</v>
      </c>
      <c r="E61" s="12">
        <v>5</v>
      </c>
      <c r="F61" s="12">
        <v>9</v>
      </c>
      <c r="G61" s="12">
        <v>6</v>
      </c>
      <c r="H61" s="12">
        <v>14</v>
      </c>
      <c r="I61" s="14">
        <v>42</v>
      </c>
    </row>
    <row r="62" spans="2:9" ht="14.45" customHeight="1">
      <c r="B62" s="20" t="s">
        <v>217</v>
      </c>
      <c r="C62" s="12"/>
      <c r="D62" s="12">
        <v>1</v>
      </c>
      <c r="E62" s="12"/>
      <c r="F62" s="12"/>
      <c r="G62" s="12"/>
      <c r="H62" s="12"/>
      <c r="I62" s="14">
        <v>1</v>
      </c>
    </row>
    <row r="63" spans="2:9" ht="14.45" customHeight="1">
      <c r="B63" s="332" t="s">
        <v>218</v>
      </c>
      <c r="C63" s="300">
        <v>396</v>
      </c>
      <c r="D63" s="300">
        <v>411</v>
      </c>
      <c r="E63" s="300">
        <v>358</v>
      </c>
      <c r="F63" s="300">
        <v>347</v>
      </c>
      <c r="G63" s="300">
        <v>283</v>
      </c>
      <c r="H63" s="300">
        <v>434</v>
      </c>
      <c r="I63" s="333">
        <v>2229</v>
      </c>
    </row>
    <row r="64" spans="2:9" ht="14.45" customHeight="1">
      <c r="B64" s="20" t="s">
        <v>219</v>
      </c>
      <c r="C64" s="12">
        <v>3</v>
      </c>
      <c r="D64" s="12"/>
      <c r="E64" s="12"/>
      <c r="F64" s="12"/>
      <c r="G64" s="12">
        <v>3</v>
      </c>
      <c r="H64" s="12"/>
      <c r="I64" s="14">
        <v>6</v>
      </c>
    </row>
    <row r="65" spans="2:9" ht="14.45" customHeight="1">
      <c r="B65" s="20" t="s">
        <v>220</v>
      </c>
      <c r="C65" s="12">
        <v>42</v>
      </c>
      <c r="D65" s="12">
        <v>36</v>
      </c>
      <c r="E65" s="12">
        <v>38</v>
      </c>
      <c r="F65" s="12">
        <v>49</v>
      </c>
      <c r="G65" s="12">
        <v>28</v>
      </c>
      <c r="H65" s="12">
        <v>43</v>
      </c>
      <c r="I65" s="14">
        <v>236</v>
      </c>
    </row>
    <row r="66" spans="2:9" ht="14.45" customHeight="1">
      <c r="B66" s="20" t="s">
        <v>221</v>
      </c>
      <c r="C66" s="12"/>
      <c r="D66" s="12">
        <v>1</v>
      </c>
      <c r="E66" s="12">
        <v>1</v>
      </c>
      <c r="F66" s="12">
        <v>1</v>
      </c>
      <c r="G66" s="12"/>
      <c r="H66" s="12"/>
      <c r="I66" s="14">
        <v>3</v>
      </c>
    </row>
    <row r="67" spans="2:9" ht="14.45" customHeight="1">
      <c r="B67" s="20" t="s">
        <v>222</v>
      </c>
      <c r="C67" s="12"/>
      <c r="D67" s="12"/>
      <c r="E67" s="12">
        <v>1</v>
      </c>
      <c r="F67" s="12"/>
      <c r="G67" s="12"/>
      <c r="H67" s="12"/>
      <c r="I67" s="14">
        <v>1</v>
      </c>
    </row>
    <row r="68" spans="2:9" ht="14.45" customHeight="1">
      <c r="B68" s="20" t="s">
        <v>223</v>
      </c>
      <c r="C68" s="12">
        <v>229</v>
      </c>
      <c r="D68" s="12">
        <v>276</v>
      </c>
      <c r="E68" s="12">
        <v>217</v>
      </c>
      <c r="F68" s="12">
        <v>234</v>
      </c>
      <c r="G68" s="12">
        <v>189</v>
      </c>
      <c r="H68" s="12">
        <v>314</v>
      </c>
      <c r="I68" s="14">
        <v>1459</v>
      </c>
    </row>
    <row r="69" spans="2:9" ht="14.45" customHeight="1">
      <c r="B69" s="20" t="s">
        <v>224</v>
      </c>
      <c r="C69" s="12">
        <v>3</v>
      </c>
      <c r="D69" s="12">
        <v>2</v>
      </c>
      <c r="E69" s="12"/>
      <c r="F69" s="12">
        <v>7</v>
      </c>
      <c r="G69" s="12">
        <v>2</v>
      </c>
      <c r="H69" s="12">
        <v>3</v>
      </c>
      <c r="I69" s="14">
        <v>17</v>
      </c>
    </row>
    <row r="70" spans="2:9" ht="14.45" customHeight="1">
      <c r="B70" s="20" t="s">
        <v>225</v>
      </c>
      <c r="C70" s="12">
        <v>11</v>
      </c>
      <c r="D70" s="12">
        <v>7</v>
      </c>
      <c r="E70" s="12">
        <v>8</v>
      </c>
      <c r="F70" s="12">
        <v>13</v>
      </c>
      <c r="G70" s="12">
        <v>8</v>
      </c>
      <c r="H70" s="12">
        <v>10</v>
      </c>
      <c r="I70" s="14">
        <v>57</v>
      </c>
    </row>
    <row r="71" spans="2:9" ht="14.45" customHeight="1">
      <c r="B71" s="20" t="s">
        <v>226</v>
      </c>
      <c r="C71" s="12"/>
      <c r="D71" s="12">
        <v>1</v>
      </c>
      <c r="E71" s="12">
        <v>1</v>
      </c>
      <c r="F71" s="12"/>
      <c r="G71" s="12">
        <v>1</v>
      </c>
      <c r="H71" s="12">
        <v>1</v>
      </c>
      <c r="I71" s="14">
        <v>4</v>
      </c>
    </row>
    <row r="72" spans="2:9" ht="14.45" customHeight="1">
      <c r="B72" s="20" t="s">
        <v>227</v>
      </c>
      <c r="C72" s="12">
        <v>1</v>
      </c>
      <c r="D72" s="12"/>
      <c r="E72" s="12">
        <v>6</v>
      </c>
      <c r="F72" s="12">
        <v>1</v>
      </c>
      <c r="G72" s="12"/>
      <c r="H72" s="12"/>
      <c r="I72" s="14">
        <v>8</v>
      </c>
    </row>
    <row r="73" spans="2:9" ht="14.45" customHeight="1">
      <c r="B73" s="20" t="s">
        <v>228</v>
      </c>
      <c r="C73" s="12">
        <v>7</v>
      </c>
      <c r="D73" s="12">
        <v>8</v>
      </c>
      <c r="E73" s="12">
        <v>4</v>
      </c>
      <c r="F73" s="12">
        <v>11</v>
      </c>
      <c r="G73" s="12">
        <v>3</v>
      </c>
      <c r="H73" s="12">
        <v>7</v>
      </c>
      <c r="I73" s="14">
        <v>40</v>
      </c>
    </row>
    <row r="74" spans="2:9" ht="14.45" customHeight="1">
      <c r="B74" s="20" t="s">
        <v>328</v>
      </c>
      <c r="C74" s="12">
        <v>8</v>
      </c>
      <c r="D74" s="12">
        <v>22</v>
      </c>
      <c r="E74" s="12">
        <v>13</v>
      </c>
      <c r="F74" s="12">
        <v>25</v>
      </c>
      <c r="G74" s="12">
        <v>16</v>
      </c>
      <c r="H74" s="12">
        <v>28</v>
      </c>
      <c r="I74" s="14">
        <v>112</v>
      </c>
    </row>
    <row r="75" spans="2:9" ht="14.45" customHeight="1">
      <c r="B75" s="20" t="s">
        <v>229</v>
      </c>
      <c r="C75" s="12"/>
      <c r="D75" s="12"/>
      <c r="E75" s="12"/>
      <c r="F75" s="12"/>
      <c r="G75" s="12"/>
      <c r="H75" s="12">
        <v>1</v>
      </c>
      <c r="I75" s="14">
        <v>1</v>
      </c>
    </row>
    <row r="76" spans="2:9" ht="14.45" customHeight="1">
      <c r="B76" s="20" t="s">
        <v>530</v>
      </c>
      <c r="C76" s="12">
        <v>5</v>
      </c>
      <c r="D76" s="12">
        <v>4</v>
      </c>
      <c r="E76" s="12">
        <v>7</v>
      </c>
      <c r="F76" s="12">
        <v>4</v>
      </c>
      <c r="G76" s="12"/>
      <c r="H76" s="12">
        <v>7</v>
      </c>
      <c r="I76" s="14">
        <v>27</v>
      </c>
    </row>
    <row r="77" spans="2:9" ht="14.45" customHeight="1">
      <c r="B77" s="332" t="s">
        <v>531</v>
      </c>
      <c r="C77" s="300">
        <v>269</v>
      </c>
      <c r="D77" s="300">
        <v>338</v>
      </c>
      <c r="E77" s="300">
        <v>250</v>
      </c>
      <c r="F77" s="300">
        <v>250</v>
      </c>
      <c r="G77" s="300">
        <v>170</v>
      </c>
      <c r="H77" s="300">
        <v>191</v>
      </c>
      <c r="I77" s="333">
        <v>1468</v>
      </c>
    </row>
    <row r="78" spans="2:9" ht="14.45" customHeight="1">
      <c r="B78" s="20" t="s">
        <v>532</v>
      </c>
      <c r="C78" s="12">
        <v>3</v>
      </c>
      <c r="D78" s="12"/>
      <c r="E78" s="12"/>
      <c r="F78" s="12"/>
      <c r="G78" s="12"/>
      <c r="H78" s="12">
        <v>1</v>
      </c>
      <c r="I78" s="14">
        <v>4</v>
      </c>
    </row>
    <row r="79" spans="2:9" ht="14.45" customHeight="1">
      <c r="B79" s="20" t="s">
        <v>533</v>
      </c>
      <c r="C79" s="12"/>
      <c r="D79" s="12">
        <v>1</v>
      </c>
      <c r="E79" s="12"/>
      <c r="F79" s="12"/>
      <c r="G79" s="12"/>
      <c r="H79" s="12">
        <v>1</v>
      </c>
      <c r="I79" s="14">
        <v>2</v>
      </c>
    </row>
    <row r="80" spans="2:9" ht="14.45" customHeight="1">
      <c r="B80" s="20" t="s">
        <v>534</v>
      </c>
      <c r="C80" s="12">
        <v>70</v>
      </c>
      <c r="D80" s="12">
        <v>195</v>
      </c>
      <c r="E80" s="12">
        <v>149</v>
      </c>
      <c r="F80" s="12">
        <v>120</v>
      </c>
      <c r="G80" s="12">
        <v>98</v>
      </c>
      <c r="H80" s="12">
        <v>103</v>
      </c>
      <c r="I80" s="14">
        <v>735</v>
      </c>
    </row>
    <row r="81" spans="2:9" ht="14.45" customHeight="1">
      <c r="B81" s="20" t="s">
        <v>535</v>
      </c>
      <c r="C81" s="12"/>
      <c r="D81" s="12"/>
      <c r="E81" s="12">
        <v>1</v>
      </c>
      <c r="F81" s="12">
        <v>2</v>
      </c>
      <c r="G81" s="12"/>
      <c r="H81" s="12">
        <v>2</v>
      </c>
      <c r="I81" s="14">
        <v>5</v>
      </c>
    </row>
    <row r="82" spans="2:9" ht="14.45" customHeight="1">
      <c r="B82" s="48" t="s">
        <v>112</v>
      </c>
      <c r="C82" s="309">
        <v>1397</v>
      </c>
      <c r="D82" s="309">
        <v>1855</v>
      </c>
      <c r="E82" s="309">
        <v>1661</v>
      </c>
      <c r="F82" s="309">
        <v>1593</v>
      </c>
      <c r="G82" s="309">
        <v>1199</v>
      </c>
      <c r="H82" s="309">
        <v>1617</v>
      </c>
      <c r="I82" s="309">
        <v>9322</v>
      </c>
    </row>
    <row r="83" spans="2:9" ht="14.45" customHeight="1">
      <c r="B83" s="10" t="s">
        <v>536</v>
      </c>
    </row>
    <row r="84" spans="2:9" ht="14.45" customHeight="1">
      <c r="B84" s="439" t="s">
        <v>611</v>
      </c>
      <c r="C84" s="439"/>
      <c r="D84" s="439"/>
      <c r="E84" s="439"/>
    </row>
    <row r="85" spans="2:9">
      <c r="B85" s="439"/>
      <c r="C85" s="439"/>
      <c r="D85" s="439"/>
      <c r="E85" s="439"/>
    </row>
  </sheetData>
  <mergeCells count="3">
    <mergeCell ref="C3:G3"/>
    <mergeCell ref="B2:I2"/>
    <mergeCell ref="B84:E85"/>
  </mergeCells>
  <phoneticPr fontId="21" type="noConversion"/>
  <hyperlinks>
    <hyperlink ref="B1" location="'Table of Contents'!A1" display="Table of Contents" xr:uid="{78DE04F5-AA18-4995-88BA-90BFD558CDB4}"/>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52602-05CF-4531-A6F0-F0D886502BA4}">
  <dimension ref="A1:AE119"/>
  <sheetViews>
    <sheetView workbookViewId="0"/>
  </sheetViews>
  <sheetFormatPr defaultColWidth="9" defaultRowHeight="14.25"/>
  <cols>
    <col min="1" max="1" width="9" style="85"/>
    <col min="2" max="2" width="19.86328125" style="85" customWidth="1"/>
    <col min="3" max="3" width="16.73046875" style="94" customWidth="1"/>
    <col min="4" max="4" width="5.1328125" style="85" customWidth="1"/>
    <col min="5" max="5" width="20.19921875" style="85" customWidth="1"/>
    <col min="6" max="6" width="16.59765625" style="85" customWidth="1"/>
    <col min="7" max="7" width="16.3984375" style="85" customWidth="1"/>
    <col min="8" max="8" width="19.86328125" style="85" customWidth="1"/>
    <col min="9" max="9" width="16.59765625" style="85" customWidth="1"/>
    <col min="10" max="10" width="6.59765625" style="85" customWidth="1"/>
    <col min="11" max="11" width="20.1328125" style="85" customWidth="1"/>
    <col min="12" max="12" width="16.59765625" style="85" customWidth="1"/>
    <col min="13" max="13" width="10.73046875" style="85" customWidth="1"/>
    <col min="14" max="14" width="29.86328125" style="85" customWidth="1"/>
    <col min="15" max="15" width="13" style="85" customWidth="1"/>
    <col min="16" max="16" width="13.3984375" style="85" customWidth="1"/>
    <col min="17" max="17" width="14.86328125" style="85" customWidth="1"/>
    <col min="18" max="16384" width="9" style="85"/>
  </cols>
  <sheetData>
    <row r="1" spans="1:31">
      <c r="A1"/>
      <c r="B1" s="66" t="s">
        <v>114</v>
      </c>
      <c r="C1"/>
      <c r="D1"/>
      <c r="E1"/>
      <c r="F1"/>
      <c r="G1"/>
      <c r="H1"/>
      <c r="I1"/>
      <c r="J1"/>
      <c r="K1"/>
      <c r="L1"/>
      <c r="M1"/>
      <c r="N1"/>
      <c r="O1"/>
      <c r="P1"/>
      <c r="Q1"/>
      <c r="R1"/>
      <c r="S1"/>
      <c r="T1"/>
      <c r="U1"/>
      <c r="V1"/>
      <c r="W1"/>
      <c r="X1"/>
      <c r="Y1"/>
      <c r="AA1"/>
      <c r="AB1"/>
      <c r="AC1"/>
      <c r="AD1"/>
      <c r="AE1"/>
    </row>
    <row r="2" spans="1:31" ht="35.85" customHeight="1">
      <c r="A2"/>
      <c r="B2" s="386" t="s">
        <v>434</v>
      </c>
      <c r="C2" s="386"/>
      <c r="D2" s="386"/>
      <c r="E2" s="386"/>
      <c r="F2" s="386"/>
      <c r="G2"/>
      <c r="H2" s="386" t="s">
        <v>435</v>
      </c>
      <c r="I2" s="386"/>
      <c r="J2" s="386"/>
      <c r="K2" s="386"/>
      <c r="L2" s="386"/>
      <c r="M2"/>
      <c r="N2" s="386" t="s">
        <v>407</v>
      </c>
      <c r="O2" s="386"/>
      <c r="P2" s="386"/>
      <c r="Q2" s="386"/>
      <c r="R2"/>
      <c r="S2"/>
      <c r="T2"/>
      <c r="U2"/>
      <c r="V2"/>
      <c r="W2"/>
      <c r="X2"/>
      <c r="Y2"/>
      <c r="Z2"/>
      <c r="AA2"/>
      <c r="AB2"/>
      <c r="AC2"/>
      <c r="AD2"/>
      <c r="AE2"/>
    </row>
    <row r="3" spans="1:31" ht="17.100000000000001" customHeight="1">
      <c r="A3"/>
      <c r="B3" s="382" t="s">
        <v>230</v>
      </c>
      <c r="C3" s="440"/>
      <c r="D3"/>
      <c r="E3" s="382" t="s">
        <v>231</v>
      </c>
      <c r="F3" s="440"/>
      <c r="G3"/>
      <c r="H3" s="382" t="s">
        <v>230</v>
      </c>
      <c r="I3" s="440"/>
      <c r="J3"/>
      <c r="K3" s="382" t="s">
        <v>231</v>
      </c>
      <c r="L3" s="440"/>
      <c r="M3"/>
      <c r="N3" s="19"/>
      <c r="O3" s="95" t="s">
        <v>121</v>
      </c>
      <c r="P3" s="37" t="s">
        <v>234</v>
      </c>
      <c r="Q3" s="15" t="s">
        <v>165</v>
      </c>
      <c r="R3"/>
      <c r="S3"/>
      <c r="T3"/>
      <c r="U3"/>
      <c r="V3"/>
      <c r="W3"/>
      <c r="X3"/>
      <c r="Y3"/>
      <c r="Z3"/>
      <c r="AA3"/>
      <c r="AB3"/>
      <c r="AC3"/>
      <c r="AD3"/>
      <c r="AE3"/>
    </row>
    <row r="4" spans="1:31" ht="16.899999999999999" customHeight="1">
      <c r="A4" s="154"/>
      <c r="B4" s="172" t="s">
        <v>177</v>
      </c>
      <c r="C4" s="174" t="s">
        <v>121</v>
      </c>
      <c r="D4"/>
      <c r="E4" s="172" t="s">
        <v>177</v>
      </c>
      <c r="F4" s="56" t="s">
        <v>121</v>
      </c>
      <c r="G4"/>
      <c r="H4" s="172" t="s">
        <v>177</v>
      </c>
      <c r="I4" s="173" t="s">
        <v>122</v>
      </c>
      <c r="J4"/>
      <c r="K4" s="172" t="s">
        <v>177</v>
      </c>
      <c r="L4" s="166" t="s">
        <v>122</v>
      </c>
      <c r="M4"/>
      <c r="N4" s="96" t="s">
        <v>237</v>
      </c>
      <c r="O4" s="35">
        <v>11333</v>
      </c>
      <c r="P4" s="35">
        <v>115558</v>
      </c>
      <c r="Q4" s="97">
        <f>SUM(O4:P4)</f>
        <v>126891</v>
      </c>
      <c r="R4"/>
      <c r="S4"/>
      <c r="T4"/>
      <c r="U4"/>
      <c r="V4"/>
      <c r="W4"/>
      <c r="X4"/>
      <c r="Y4"/>
      <c r="Z4"/>
      <c r="AA4"/>
      <c r="AB4"/>
      <c r="AC4"/>
      <c r="AD4"/>
      <c r="AE4"/>
    </row>
    <row r="5" spans="1:31" ht="15" customHeight="1">
      <c r="A5"/>
      <c r="B5" s="12" t="s">
        <v>233</v>
      </c>
      <c r="C5" s="12">
        <v>18</v>
      </c>
      <c r="D5"/>
      <c r="E5" s="12" t="s">
        <v>233</v>
      </c>
      <c r="F5" s="28">
        <v>61</v>
      </c>
      <c r="G5"/>
      <c r="H5" s="12" t="s">
        <v>233</v>
      </c>
      <c r="I5" s="28">
        <v>177</v>
      </c>
      <c r="J5"/>
      <c r="K5" s="12" t="s">
        <v>233</v>
      </c>
      <c r="L5" s="28">
        <v>490</v>
      </c>
      <c r="M5"/>
      <c r="N5" s="10" t="s">
        <v>595</v>
      </c>
      <c r="O5"/>
      <c r="P5"/>
      <c r="Q5"/>
      <c r="R5"/>
      <c r="S5"/>
      <c r="T5"/>
      <c r="U5"/>
      <c r="V5"/>
      <c r="W5"/>
      <c r="X5"/>
      <c r="Y5"/>
      <c r="Z5"/>
      <c r="AA5"/>
      <c r="AB5"/>
      <c r="AC5"/>
      <c r="AD5"/>
      <c r="AE5"/>
    </row>
    <row r="6" spans="1:31" ht="16.5" customHeight="1">
      <c r="A6"/>
      <c r="B6" s="12" t="s">
        <v>236</v>
      </c>
      <c r="C6" s="28" t="s">
        <v>354</v>
      </c>
      <c r="D6"/>
      <c r="E6" s="12" t="s">
        <v>236</v>
      </c>
      <c r="F6" s="28">
        <v>12</v>
      </c>
      <c r="G6"/>
      <c r="H6" s="12" t="s">
        <v>236</v>
      </c>
      <c r="I6" s="28" t="s">
        <v>354</v>
      </c>
      <c r="J6"/>
      <c r="K6" s="12" t="s">
        <v>236</v>
      </c>
      <c r="L6" s="28">
        <v>152</v>
      </c>
      <c r="M6"/>
      <c r="N6"/>
      <c r="O6"/>
      <c r="P6"/>
      <c r="Q6"/>
      <c r="R6"/>
      <c r="S6"/>
      <c r="T6"/>
      <c r="U6"/>
      <c r="V6"/>
      <c r="W6"/>
      <c r="X6"/>
      <c r="Y6"/>
      <c r="Z6"/>
      <c r="AA6"/>
      <c r="AB6"/>
      <c r="AC6"/>
      <c r="AD6"/>
      <c r="AE6"/>
    </row>
    <row r="7" spans="1:31">
      <c r="A7"/>
      <c r="B7" s="12" t="s">
        <v>232</v>
      </c>
      <c r="C7" s="28">
        <v>113</v>
      </c>
      <c r="D7"/>
      <c r="E7" s="12" t="s">
        <v>232</v>
      </c>
      <c r="F7" s="28">
        <v>124</v>
      </c>
      <c r="G7"/>
      <c r="H7" s="12" t="s">
        <v>232</v>
      </c>
      <c r="I7" s="28">
        <v>805</v>
      </c>
      <c r="J7"/>
      <c r="K7" s="12" t="s">
        <v>232</v>
      </c>
      <c r="L7" s="28">
        <v>807</v>
      </c>
      <c r="M7"/>
      <c r="N7"/>
      <c r="O7"/>
      <c r="P7"/>
      <c r="Q7"/>
      <c r="R7"/>
      <c r="S7"/>
      <c r="T7"/>
      <c r="U7"/>
      <c r="V7"/>
      <c r="W7"/>
      <c r="X7"/>
      <c r="Y7"/>
      <c r="Z7"/>
      <c r="AA7"/>
      <c r="AB7"/>
      <c r="AC7"/>
      <c r="AD7"/>
      <c r="AE7"/>
    </row>
    <row r="8" spans="1:31">
      <c r="A8"/>
      <c r="B8" s="12" t="s">
        <v>235</v>
      </c>
      <c r="C8" s="28">
        <v>80</v>
      </c>
      <c r="D8"/>
      <c r="E8" s="12" t="s">
        <v>235</v>
      </c>
      <c r="F8" s="28">
        <v>79</v>
      </c>
      <c r="G8"/>
      <c r="H8" s="12" t="s">
        <v>235</v>
      </c>
      <c r="I8" s="241">
        <v>1401</v>
      </c>
      <c r="J8"/>
      <c r="K8" s="12" t="s">
        <v>235</v>
      </c>
      <c r="L8" s="241">
        <v>1363</v>
      </c>
      <c r="M8"/>
      <c r="N8"/>
      <c r="O8"/>
      <c r="P8"/>
      <c r="Q8"/>
      <c r="R8"/>
      <c r="S8"/>
      <c r="T8"/>
      <c r="U8"/>
      <c r="V8"/>
      <c r="W8"/>
      <c r="X8"/>
      <c r="Y8"/>
      <c r="Z8"/>
      <c r="AA8"/>
      <c r="AB8"/>
      <c r="AC8"/>
      <c r="AD8"/>
      <c r="AE8"/>
    </row>
    <row r="9" spans="1:31">
      <c r="A9"/>
      <c r="B9" s="12" t="s">
        <v>238</v>
      </c>
      <c r="C9" s="28">
        <v>6</v>
      </c>
      <c r="D9"/>
      <c r="E9" s="12" t="s">
        <v>238</v>
      </c>
      <c r="F9" s="28">
        <v>7</v>
      </c>
      <c r="G9"/>
      <c r="H9" s="12" t="s">
        <v>238</v>
      </c>
      <c r="I9" s="28">
        <v>16</v>
      </c>
      <c r="J9"/>
      <c r="K9" s="12" t="s">
        <v>238</v>
      </c>
      <c r="L9" s="28">
        <v>17</v>
      </c>
      <c r="M9"/>
      <c r="N9"/>
      <c r="O9"/>
      <c r="P9"/>
      <c r="Q9"/>
      <c r="R9"/>
      <c r="S9"/>
      <c r="T9"/>
      <c r="U9"/>
      <c r="V9"/>
      <c r="W9"/>
      <c r="X9"/>
      <c r="Y9"/>
      <c r="Z9"/>
      <c r="AA9"/>
      <c r="AB9"/>
      <c r="AC9"/>
      <c r="AD9"/>
      <c r="AE9"/>
    </row>
    <row r="10" spans="1:31">
      <c r="A10"/>
      <c r="B10" s="12" t="s">
        <v>239</v>
      </c>
      <c r="C10" s="28">
        <v>6</v>
      </c>
      <c r="D10"/>
      <c r="E10" s="12" t="s">
        <v>239</v>
      </c>
      <c r="F10" s="28">
        <v>9</v>
      </c>
      <c r="G10"/>
      <c r="H10" s="12" t="s">
        <v>239</v>
      </c>
      <c r="I10" s="28">
        <v>14</v>
      </c>
      <c r="J10"/>
      <c r="K10" s="12" t="s">
        <v>239</v>
      </c>
      <c r="L10" s="28">
        <v>17</v>
      </c>
      <c r="M10"/>
      <c r="N10"/>
      <c r="O10"/>
      <c r="P10"/>
      <c r="Q10"/>
      <c r="R10"/>
      <c r="S10"/>
      <c r="T10"/>
      <c r="U10"/>
      <c r="V10"/>
      <c r="W10"/>
      <c r="X10"/>
      <c r="Y10"/>
      <c r="Z10"/>
      <c r="AA10"/>
      <c r="AB10"/>
      <c r="AC10"/>
      <c r="AD10"/>
      <c r="AE10"/>
    </row>
    <row r="11" spans="1:31" ht="15.4">
      <c r="A11"/>
      <c r="B11" s="12" t="s">
        <v>240</v>
      </c>
      <c r="C11" s="28">
        <v>6</v>
      </c>
      <c r="D11"/>
      <c r="E11" s="12" t="s">
        <v>240</v>
      </c>
      <c r="F11" s="28">
        <v>9</v>
      </c>
      <c r="G11"/>
      <c r="H11" s="12" t="s">
        <v>240</v>
      </c>
      <c r="I11" s="28">
        <v>6</v>
      </c>
      <c r="J11"/>
      <c r="K11" s="12" t="s">
        <v>240</v>
      </c>
      <c r="L11" s="28">
        <v>9</v>
      </c>
      <c r="M11"/>
      <c r="N11"/>
      <c r="O11"/>
      <c r="P11"/>
      <c r="Q11"/>
      <c r="R11"/>
      <c r="S11"/>
      <c r="T11"/>
      <c r="U11"/>
      <c r="V11"/>
      <c r="W11"/>
      <c r="X11"/>
      <c r="Y11"/>
      <c r="Z11"/>
      <c r="AA11"/>
      <c r="AB11" s="5"/>
      <c r="AC11" s="5"/>
      <c r="AD11" s="5"/>
      <c r="AE11" s="5"/>
    </row>
    <row r="12" spans="1:31" ht="15.4">
      <c r="A12"/>
      <c r="B12" s="12" t="s">
        <v>241</v>
      </c>
      <c r="C12" s="28">
        <v>20</v>
      </c>
      <c r="D12"/>
      <c r="E12" s="12" t="s">
        <v>241</v>
      </c>
      <c r="F12" s="28">
        <v>24</v>
      </c>
      <c r="G12"/>
      <c r="H12" s="12" t="s">
        <v>241</v>
      </c>
      <c r="I12" s="28">
        <v>311</v>
      </c>
      <c r="J12"/>
      <c r="K12" s="12" t="s">
        <v>241</v>
      </c>
      <c r="L12" s="28">
        <v>332</v>
      </c>
      <c r="M12"/>
      <c r="N12"/>
      <c r="P12"/>
      <c r="Q12"/>
      <c r="R12"/>
      <c r="S12"/>
      <c r="T12"/>
      <c r="U12"/>
      <c r="V12"/>
      <c r="W12"/>
      <c r="X12"/>
      <c r="Y12"/>
      <c r="Z12"/>
      <c r="AA12"/>
      <c r="AB12" s="5"/>
      <c r="AC12" s="5"/>
      <c r="AD12" s="5"/>
      <c r="AE12" s="5"/>
    </row>
    <row r="13" spans="1:31">
      <c r="A13"/>
      <c r="B13" s="12" t="s">
        <v>242</v>
      </c>
      <c r="C13" s="28">
        <v>58</v>
      </c>
      <c r="D13"/>
      <c r="E13" s="12" t="s">
        <v>242</v>
      </c>
      <c r="F13" s="28">
        <v>76</v>
      </c>
      <c r="G13"/>
      <c r="H13" s="12" t="s">
        <v>242</v>
      </c>
      <c r="I13" s="28">
        <v>376</v>
      </c>
      <c r="J13"/>
      <c r="K13" s="12" t="s">
        <v>242</v>
      </c>
      <c r="L13" s="28">
        <v>454</v>
      </c>
      <c r="M13"/>
      <c r="N13"/>
      <c r="P13"/>
      <c r="Q13"/>
      <c r="R13"/>
      <c r="S13"/>
      <c r="T13"/>
      <c r="U13"/>
      <c r="V13"/>
      <c r="W13"/>
      <c r="X13"/>
      <c r="Y13"/>
      <c r="Z13"/>
      <c r="AA13"/>
      <c r="AB13"/>
      <c r="AC13"/>
    </row>
    <row r="14" spans="1:31">
      <c r="A14"/>
      <c r="B14" s="12" t="s">
        <v>355</v>
      </c>
      <c r="C14" s="28">
        <v>1</v>
      </c>
      <c r="D14"/>
      <c r="E14" s="12" t="s">
        <v>355</v>
      </c>
      <c r="F14" s="28">
        <v>2</v>
      </c>
      <c r="G14"/>
      <c r="H14" s="12" t="s">
        <v>355</v>
      </c>
      <c r="I14" s="28">
        <v>2</v>
      </c>
      <c r="J14"/>
      <c r="K14" s="12" t="s">
        <v>355</v>
      </c>
      <c r="L14" s="28">
        <v>2</v>
      </c>
      <c r="M14"/>
      <c r="N14"/>
      <c r="P14"/>
      <c r="Q14"/>
      <c r="R14"/>
      <c r="S14"/>
      <c r="T14"/>
      <c r="U14"/>
      <c r="V14"/>
      <c r="W14"/>
      <c r="X14"/>
      <c r="Y14"/>
      <c r="Z14"/>
      <c r="AA14"/>
      <c r="AB14"/>
      <c r="AC14"/>
    </row>
    <row r="15" spans="1:31">
      <c r="A15"/>
      <c r="B15" s="12" t="s">
        <v>247</v>
      </c>
      <c r="C15" s="28" t="s">
        <v>354</v>
      </c>
      <c r="D15"/>
      <c r="E15" s="12" t="s">
        <v>247</v>
      </c>
      <c r="F15" s="28">
        <v>1</v>
      </c>
      <c r="G15"/>
      <c r="H15" s="12" t="s">
        <v>247</v>
      </c>
      <c r="I15" s="28" t="s">
        <v>354</v>
      </c>
      <c r="J15"/>
      <c r="K15" s="12" t="s">
        <v>247</v>
      </c>
      <c r="L15" s="28">
        <v>1</v>
      </c>
      <c r="M15"/>
      <c r="N15"/>
      <c r="P15" s="23"/>
      <c r="Q15" s="1"/>
      <c r="R15"/>
      <c r="S15"/>
      <c r="T15"/>
      <c r="U15"/>
      <c r="V15"/>
      <c r="W15"/>
      <c r="X15"/>
      <c r="Y15"/>
      <c r="Z15"/>
      <c r="AA15"/>
      <c r="AB15"/>
      <c r="AC15"/>
    </row>
    <row r="16" spans="1:31">
      <c r="A16"/>
      <c r="B16" s="12" t="s">
        <v>243</v>
      </c>
      <c r="C16" s="241">
        <v>3035</v>
      </c>
      <c r="D16"/>
      <c r="E16" s="12" t="s">
        <v>243</v>
      </c>
      <c r="F16" s="241">
        <v>3193</v>
      </c>
      <c r="G16"/>
      <c r="H16" s="12" t="s">
        <v>356</v>
      </c>
      <c r="I16" s="28">
        <v>2</v>
      </c>
      <c r="J16"/>
      <c r="K16" s="12" t="s">
        <v>356</v>
      </c>
      <c r="L16" s="28">
        <v>1</v>
      </c>
      <c r="M16"/>
      <c r="N16"/>
      <c r="O16"/>
      <c r="P16" s="23"/>
      <c r="Q16" s="1"/>
      <c r="R16"/>
      <c r="S16"/>
      <c r="T16"/>
      <c r="U16"/>
      <c r="V16"/>
      <c r="W16"/>
      <c r="X16"/>
      <c r="Y16"/>
      <c r="Z16"/>
      <c r="AA16"/>
      <c r="AB16"/>
      <c r="AC16"/>
    </row>
    <row r="17" spans="1:29">
      <c r="A17"/>
      <c r="B17" s="12" t="s">
        <v>244</v>
      </c>
      <c r="C17" s="28">
        <v>1</v>
      </c>
      <c r="D17"/>
      <c r="E17" s="12" t="s">
        <v>244</v>
      </c>
      <c r="F17" s="28">
        <v>1</v>
      </c>
      <c r="G17"/>
      <c r="H17" s="12" t="s">
        <v>243</v>
      </c>
      <c r="I17" s="241">
        <v>3715</v>
      </c>
      <c r="J17"/>
      <c r="K17" s="12" t="s">
        <v>243</v>
      </c>
      <c r="L17" s="241">
        <v>3928</v>
      </c>
      <c r="M17"/>
      <c r="N17"/>
      <c r="O17" s="23"/>
      <c r="P17" s="1"/>
      <c r="Q17" s="1"/>
      <c r="R17"/>
      <c r="S17"/>
      <c r="T17"/>
      <c r="U17"/>
      <c r="V17"/>
      <c r="W17"/>
      <c r="X17"/>
      <c r="Y17"/>
      <c r="Z17"/>
      <c r="AA17"/>
      <c r="AB17"/>
      <c r="AC17"/>
    </row>
    <row r="18" spans="1:29">
      <c r="A18"/>
      <c r="B18" s="12" t="s">
        <v>359</v>
      </c>
      <c r="C18" s="28">
        <v>1</v>
      </c>
      <c r="D18"/>
      <c r="E18" s="12" t="s">
        <v>359</v>
      </c>
      <c r="F18" s="28" t="s">
        <v>354</v>
      </c>
      <c r="G18"/>
      <c r="H18" s="12" t="s">
        <v>244</v>
      </c>
      <c r="I18" s="28">
        <v>1</v>
      </c>
      <c r="J18"/>
      <c r="K18" s="12" t="s">
        <v>244</v>
      </c>
      <c r="L18" s="28" t="s">
        <v>354</v>
      </c>
      <c r="M18"/>
      <c r="N18"/>
      <c r="O18" s="23"/>
      <c r="P18" s="1"/>
      <c r="Q18"/>
      <c r="R18"/>
      <c r="S18"/>
      <c r="T18"/>
      <c r="U18"/>
      <c r="V18"/>
      <c r="W18"/>
      <c r="X18"/>
      <c r="Y18"/>
      <c r="Z18"/>
      <c r="AA18"/>
      <c r="AB18"/>
      <c r="AC18"/>
    </row>
    <row r="19" spans="1:29">
      <c r="A19"/>
      <c r="B19" s="12" t="s">
        <v>245</v>
      </c>
      <c r="C19" s="28">
        <v>9</v>
      </c>
      <c r="D19"/>
      <c r="E19" s="12" t="s">
        <v>245</v>
      </c>
      <c r="F19" s="28">
        <v>7</v>
      </c>
      <c r="G19"/>
      <c r="H19" s="12" t="s">
        <v>357</v>
      </c>
      <c r="I19" s="28">
        <v>1</v>
      </c>
      <c r="J19"/>
      <c r="K19" s="12" t="s">
        <v>357</v>
      </c>
      <c r="L19" s="28">
        <v>1</v>
      </c>
      <c r="M19"/>
      <c r="N19"/>
      <c r="O19"/>
      <c r="P19"/>
      <c r="Q19"/>
      <c r="R19"/>
      <c r="S19"/>
      <c r="T19"/>
      <c r="U19"/>
      <c r="V19"/>
      <c r="W19"/>
      <c r="X19"/>
      <c r="Y19"/>
      <c r="Z19"/>
      <c r="AA19"/>
      <c r="AB19"/>
      <c r="AC19"/>
    </row>
    <row r="20" spans="1:29">
      <c r="A20"/>
      <c r="B20" s="12" t="s">
        <v>358</v>
      </c>
      <c r="C20" s="28">
        <v>1</v>
      </c>
      <c r="D20"/>
      <c r="E20" s="12" t="s">
        <v>358</v>
      </c>
      <c r="F20" s="28" t="s">
        <v>354</v>
      </c>
      <c r="G20"/>
      <c r="H20" s="12" t="s">
        <v>359</v>
      </c>
      <c r="I20" s="28" t="s">
        <v>354</v>
      </c>
      <c r="J20"/>
      <c r="K20" s="12" t="s">
        <v>359</v>
      </c>
      <c r="L20" s="28">
        <v>1</v>
      </c>
      <c r="M20"/>
      <c r="N20"/>
      <c r="O20"/>
      <c r="P20"/>
      <c r="Q20"/>
      <c r="R20"/>
      <c r="S20"/>
      <c r="T20"/>
      <c r="U20"/>
      <c r="V20"/>
      <c r="W20"/>
      <c r="X20"/>
      <c r="Y20"/>
      <c r="Z20"/>
      <c r="AA20"/>
      <c r="AB20"/>
      <c r="AC20"/>
    </row>
    <row r="21" spans="1:29">
      <c r="A21"/>
      <c r="B21" s="12" t="s">
        <v>306</v>
      </c>
      <c r="C21" s="28">
        <v>1</v>
      </c>
      <c r="D21"/>
      <c r="E21" s="12" t="s">
        <v>306</v>
      </c>
      <c r="F21" s="28">
        <v>1</v>
      </c>
      <c r="G21"/>
      <c r="H21" s="12" t="s">
        <v>245</v>
      </c>
      <c r="I21" s="241">
        <v>1676</v>
      </c>
      <c r="J21"/>
      <c r="K21" s="12" t="s">
        <v>245</v>
      </c>
      <c r="L21" s="241">
        <v>1682</v>
      </c>
      <c r="M21"/>
      <c r="N21"/>
      <c r="O21"/>
      <c r="P21"/>
      <c r="Q21"/>
      <c r="R21"/>
      <c r="S21"/>
      <c r="T21"/>
      <c r="U21"/>
      <c r="V21"/>
      <c r="W21"/>
      <c r="X21"/>
      <c r="Y21"/>
      <c r="Z21"/>
      <c r="AA21"/>
      <c r="AB21"/>
      <c r="AC21"/>
    </row>
    <row r="22" spans="1:29">
      <c r="A22"/>
      <c r="B22" s="12" t="s">
        <v>246</v>
      </c>
      <c r="C22" s="28">
        <v>59</v>
      </c>
      <c r="D22"/>
      <c r="E22" s="12" t="s">
        <v>246</v>
      </c>
      <c r="F22" s="28">
        <v>70</v>
      </c>
      <c r="G22"/>
      <c r="H22" s="12" t="s">
        <v>358</v>
      </c>
      <c r="I22" s="28">
        <v>2</v>
      </c>
      <c r="J22"/>
      <c r="K22" s="12" t="s">
        <v>358</v>
      </c>
      <c r="L22" s="28">
        <v>1</v>
      </c>
      <c r="M22"/>
      <c r="N22"/>
      <c r="O22"/>
      <c r="P22"/>
      <c r="Q22"/>
      <c r="R22"/>
      <c r="S22"/>
      <c r="T22"/>
      <c r="U22"/>
      <c r="V22"/>
      <c r="W22"/>
      <c r="X22"/>
      <c r="Y22"/>
      <c r="Z22"/>
      <c r="AA22"/>
      <c r="AB22"/>
      <c r="AC22"/>
    </row>
    <row r="23" spans="1:29">
      <c r="A23"/>
      <c r="B23" s="12" t="s">
        <v>248</v>
      </c>
      <c r="C23" s="28">
        <v>1</v>
      </c>
      <c r="D23"/>
      <c r="E23" s="12" t="s">
        <v>248</v>
      </c>
      <c r="F23" s="28" t="s">
        <v>354</v>
      </c>
      <c r="G23"/>
      <c r="H23" s="12" t="s">
        <v>306</v>
      </c>
      <c r="I23" s="28">
        <v>1</v>
      </c>
      <c r="J23"/>
      <c r="K23" s="12" t="s">
        <v>306</v>
      </c>
      <c r="L23" s="28">
        <v>1</v>
      </c>
      <c r="M23"/>
      <c r="N23"/>
      <c r="O23"/>
      <c r="P23"/>
      <c r="Q23"/>
      <c r="R23"/>
      <c r="S23"/>
      <c r="T23"/>
      <c r="U23"/>
      <c r="V23"/>
      <c r="W23"/>
      <c r="X23"/>
      <c r="Y23"/>
      <c r="Z23"/>
      <c r="AA23"/>
      <c r="AB23"/>
      <c r="AC23"/>
    </row>
    <row r="24" spans="1:29">
      <c r="A24"/>
      <c r="B24" s="12" t="s">
        <v>249</v>
      </c>
      <c r="C24" s="28">
        <v>48</v>
      </c>
      <c r="D24"/>
      <c r="E24" s="12" t="s">
        <v>249</v>
      </c>
      <c r="F24" s="28">
        <v>48</v>
      </c>
      <c r="G24"/>
      <c r="H24" s="12" t="s">
        <v>246</v>
      </c>
      <c r="I24" s="28">
        <v>489</v>
      </c>
      <c r="J24"/>
      <c r="K24" s="12" t="s">
        <v>246</v>
      </c>
      <c r="L24" s="28">
        <v>528</v>
      </c>
      <c r="M24"/>
      <c r="N24"/>
      <c r="O24"/>
      <c r="P24"/>
      <c r="Q24"/>
      <c r="R24"/>
      <c r="S24"/>
      <c r="T24"/>
      <c r="U24"/>
      <c r="V24"/>
      <c r="W24"/>
      <c r="X24"/>
      <c r="Y24"/>
      <c r="Z24"/>
      <c r="AA24"/>
      <c r="AB24"/>
      <c r="AC24"/>
    </row>
    <row r="25" spans="1:29">
      <c r="A25"/>
      <c r="B25" s="12" t="s">
        <v>250</v>
      </c>
      <c r="C25" s="28">
        <v>4</v>
      </c>
      <c r="D25"/>
      <c r="E25" s="12" t="s">
        <v>250</v>
      </c>
      <c r="F25" s="28">
        <v>4</v>
      </c>
      <c r="G25"/>
      <c r="H25" s="12" t="s">
        <v>248</v>
      </c>
      <c r="I25" s="28">
        <v>3</v>
      </c>
      <c r="J25"/>
      <c r="K25" s="12" t="s">
        <v>248</v>
      </c>
      <c r="L25" s="28" t="s">
        <v>354</v>
      </c>
      <c r="M25"/>
      <c r="N25"/>
      <c r="O25"/>
      <c r="P25"/>
      <c r="Q25"/>
      <c r="R25"/>
      <c r="S25"/>
      <c r="T25"/>
      <c r="U25"/>
      <c r="V25"/>
      <c r="W25"/>
      <c r="X25"/>
      <c r="Y25"/>
      <c r="Z25"/>
      <c r="AA25"/>
      <c r="AB25"/>
      <c r="AC25"/>
    </row>
    <row r="26" spans="1:29">
      <c r="A26"/>
      <c r="B26" s="12" t="s">
        <v>251</v>
      </c>
      <c r="C26" s="28">
        <v>2</v>
      </c>
      <c r="D26"/>
      <c r="E26" s="12" t="s">
        <v>251</v>
      </c>
      <c r="F26" s="28">
        <v>2</v>
      </c>
      <c r="G26"/>
      <c r="H26" s="12" t="s">
        <v>360</v>
      </c>
      <c r="I26" s="28">
        <v>1</v>
      </c>
      <c r="J26"/>
      <c r="K26" s="12" t="s">
        <v>360</v>
      </c>
      <c r="L26" s="28">
        <v>1</v>
      </c>
      <c r="M26"/>
      <c r="N26"/>
      <c r="O26"/>
      <c r="P26"/>
      <c r="Q26"/>
      <c r="R26"/>
      <c r="S26"/>
      <c r="T26"/>
      <c r="U26"/>
      <c r="V26"/>
      <c r="W26"/>
      <c r="X26"/>
      <c r="Y26"/>
      <c r="Z26"/>
      <c r="AA26"/>
      <c r="AB26"/>
      <c r="AC26"/>
    </row>
    <row r="27" spans="1:29">
      <c r="A27"/>
      <c r="B27" s="12" t="s">
        <v>307</v>
      </c>
      <c r="C27" s="28">
        <v>1</v>
      </c>
      <c r="D27"/>
      <c r="E27" s="12" t="s">
        <v>307</v>
      </c>
      <c r="F27" s="28" t="s">
        <v>354</v>
      </c>
      <c r="G27"/>
      <c r="H27" s="12" t="s">
        <v>249</v>
      </c>
      <c r="I27" s="28">
        <v>388</v>
      </c>
      <c r="J27"/>
      <c r="K27" s="12" t="s">
        <v>249</v>
      </c>
      <c r="L27" s="28">
        <v>374</v>
      </c>
      <c r="M27"/>
      <c r="N27"/>
      <c r="O27"/>
      <c r="P27"/>
      <c r="Q27"/>
      <c r="R27"/>
      <c r="S27"/>
      <c r="T27"/>
      <c r="U27"/>
      <c r="V27"/>
      <c r="W27"/>
      <c r="X27"/>
      <c r="Y27"/>
      <c r="Z27"/>
      <c r="AA27"/>
      <c r="AB27"/>
      <c r="AC27"/>
    </row>
    <row r="28" spans="1:29">
      <c r="A28"/>
      <c r="B28" s="12" t="s">
        <v>252</v>
      </c>
      <c r="C28" s="28">
        <v>8</v>
      </c>
      <c r="D28"/>
      <c r="E28" s="12" t="s">
        <v>252</v>
      </c>
      <c r="F28" s="28">
        <v>14</v>
      </c>
      <c r="G28"/>
      <c r="H28" s="12" t="s">
        <v>250</v>
      </c>
      <c r="I28" s="28">
        <v>17</v>
      </c>
      <c r="J28"/>
      <c r="K28" s="12" t="s">
        <v>250</v>
      </c>
      <c r="L28" s="28">
        <v>15</v>
      </c>
      <c r="M28"/>
      <c r="N28"/>
      <c r="O28"/>
      <c r="P28"/>
      <c r="Q28"/>
      <c r="R28"/>
      <c r="S28"/>
      <c r="T28"/>
      <c r="U28"/>
      <c r="V28"/>
      <c r="W28"/>
      <c r="X28"/>
      <c r="Y28"/>
      <c r="Z28"/>
      <c r="AA28"/>
      <c r="AB28"/>
      <c r="AC28"/>
    </row>
    <row r="29" spans="1:29">
      <c r="A29"/>
      <c r="B29" s="12" t="s">
        <v>253</v>
      </c>
      <c r="C29" s="28">
        <v>2</v>
      </c>
      <c r="D29"/>
      <c r="E29" s="12" t="s">
        <v>253</v>
      </c>
      <c r="F29" s="28">
        <v>2</v>
      </c>
      <c r="G29"/>
      <c r="H29" s="12" t="s">
        <v>251</v>
      </c>
      <c r="I29" s="28">
        <v>5</v>
      </c>
      <c r="J29"/>
      <c r="K29" s="12" t="s">
        <v>251</v>
      </c>
      <c r="L29" s="28">
        <v>4</v>
      </c>
      <c r="M29"/>
      <c r="N29"/>
      <c r="O29"/>
      <c r="P29"/>
      <c r="Q29"/>
      <c r="R29"/>
      <c r="S29"/>
      <c r="T29"/>
      <c r="U29"/>
      <c r="V29"/>
      <c r="W29"/>
      <c r="X29"/>
      <c r="Y29"/>
      <c r="Z29"/>
      <c r="AA29"/>
      <c r="AB29"/>
      <c r="AC29"/>
    </row>
    <row r="30" spans="1:29">
      <c r="A30"/>
      <c r="B30" s="12" t="s">
        <v>338</v>
      </c>
      <c r="C30" s="28">
        <v>3</v>
      </c>
      <c r="D30"/>
      <c r="E30" s="12" t="s">
        <v>338</v>
      </c>
      <c r="F30" s="28">
        <v>3</v>
      </c>
      <c r="G30"/>
      <c r="H30" s="12" t="s">
        <v>307</v>
      </c>
      <c r="I30" s="28">
        <v>2</v>
      </c>
      <c r="J30"/>
      <c r="K30" s="12" t="s">
        <v>307</v>
      </c>
      <c r="L30" s="28">
        <v>1</v>
      </c>
      <c r="M30"/>
      <c r="N30"/>
      <c r="O30"/>
      <c r="P30"/>
      <c r="Q30"/>
      <c r="R30"/>
      <c r="S30"/>
      <c r="T30"/>
      <c r="U30"/>
      <c r="V30"/>
      <c r="W30"/>
      <c r="X30"/>
      <c r="Y30"/>
      <c r="Z30"/>
      <c r="AA30"/>
      <c r="AB30"/>
      <c r="AC30"/>
    </row>
    <row r="31" spans="1:29">
      <c r="A31"/>
      <c r="B31" s="12" t="s">
        <v>254</v>
      </c>
      <c r="C31" s="28">
        <v>31</v>
      </c>
      <c r="D31"/>
      <c r="E31" s="12" t="s">
        <v>254</v>
      </c>
      <c r="F31" s="28">
        <v>57</v>
      </c>
      <c r="G31"/>
      <c r="H31" s="12" t="s">
        <v>252</v>
      </c>
      <c r="I31" s="28">
        <v>11</v>
      </c>
      <c r="J31"/>
      <c r="K31" s="12" t="s">
        <v>252</v>
      </c>
      <c r="L31" s="28">
        <v>17</v>
      </c>
      <c r="M31"/>
      <c r="N31"/>
      <c r="O31"/>
      <c r="P31"/>
      <c r="Q31"/>
      <c r="R31"/>
      <c r="S31"/>
      <c r="T31"/>
      <c r="U31"/>
      <c r="V31"/>
      <c r="W31"/>
      <c r="X31"/>
      <c r="Y31"/>
      <c r="Z31"/>
      <c r="AA31"/>
      <c r="AB31"/>
      <c r="AC31"/>
    </row>
    <row r="32" spans="1:29">
      <c r="A32"/>
      <c r="B32" s="12" t="s">
        <v>258</v>
      </c>
      <c r="C32" s="28" t="s">
        <v>354</v>
      </c>
      <c r="D32"/>
      <c r="E32" s="12" t="s">
        <v>258</v>
      </c>
      <c r="F32" s="28">
        <v>1</v>
      </c>
      <c r="G32"/>
      <c r="H32" s="12" t="s">
        <v>253</v>
      </c>
      <c r="I32" s="28">
        <v>36</v>
      </c>
      <c r="J32"/>
      <c r="K32" s="12" t="s">
        <v>253</v>
      </c>
      <c r="L32" s="28">
        <v>38</v>
      </c>
      <c r="M32"/>
      <c r="N32"/>
      <c r="O32"/>
      <c r="P32"/>
      <c r="Q32"/>
      <c r="R32"/>
      <c r="S32"/>
      <c r="T32"/>
      <c r="U32"/>
      <c r="V32"/>
      <c r="W32"/>
      <c r="X32"/>
      <c r="Y32"/>
      <c r="Z32"/>
      <c r="AA32"/>
      <c r="AB32"/>
      <c r="AC32"/>
    </row>
    <row r="33" spans="1:29">
      <c r="A33"/>
      <c r="B33" s="12" t="s">
        <v>308</v>
      </c>
      <c r="C33" s="28">
        <v>1</v>
      </c>
      <c r="D33"/>
      <c r="E33" s="12" t="s">
        <v>308</v>
      </c>
      <c r="F33" s="28">
        <v>1</v>
      </c>
      <c r="G33"/>
      <c r="H33" s="12" t="s">
        <v>537</v>
      </c>
      <c r="I33" s="28">
        <v>1</v>
      </c>
      <c r="J33"/>
      <c r="K33" s="12" t="s">
        <v>537</v>
      </c>
      <c r="L33" s="28" t="s">
        <v>354</v>
      </c>
      <c r="M33"/>
      <c r="N33"/>
      <c r="O33"/>
      <c r="P33"/>
      <c r="Q33"/>
      <c r="R33"/>
      <c r="S33"/>
      <c r="T33"/>
      <c r="U33"/>
      <c r="V33"/>
      <c r="W33"/>
      <c r="X33"/>
      <c r="Y33"/>
      <c r="Z33"/>
      <c r="AA33"/>
      <c r="AB33"/>
      <c r="AC33"/>
    </row>
    <row r="34" spans="1:29">
      <c r="A34"/>
      <c r="B34" s="12" t="s">
        <v>255</v>
      </c>
      <c r="C34" s="28">
        <v>5</v>
      </c>
      <c r="D34"/>
      <c r="E34" s="12" t="s">
        <v>255</v>
      </c>
      <c r="F34" s="28">
        <v>6</v>
      </c>
      <c r="G34"/>
      <c r="H34" s="12" t="s">
        <v>338</v>
      </c>
      <c r="I34" s="28">
        <v>2</v>
      </c>
      <c r="J34"/>
      <c r="K34" s="12" t="s">
        <v>338</v>
      </c>
      <c r="L34" s="28">
        <v>2</v>
      </c>
      <c r="M34"/>
      <c r="N34"/>
      <c r="O34"/>
      <c r="P34"/>
      <c r="Q34"/>
      <c r="R34"/>
      <c r="S34"/>
      <c r="T34"/>
      <c r="U34"/>
      <c r="V34"/>
      <c r="W34"/>
      <c r="X34"/>
      <c r="Y34"/>
      <c r="Z34"/>
      <c r="AA34"/>
      <c r="AB34"/>
      <c r="AC34"/>
    </row>
    <row r="35" spans="1:29">
      <c r="A35"/>
      <c r="B35" s="12" t="s">
        <v>256</v>
      </c>
      <c r="C35" s="28">
        <v>2</v>
      </c>
      <c r="D35"/>
      <c r="E35" s="12" t="s">
        <v>256</v>
      </c>
      <c r="F35" s="28">
        <v>2</v>
      </c>
      <c r="G35"/>
      <c r="H35" s="12" t="s">
        <v>254</v>
      </c>
      <c r="I35" s="28">
        <v>57</v>
      </c>
      <c r="J35"/>
      <c r="K35" s="12" t="s">
        <v>254</v>
      </c>
      <c r="L35" s="28">
        <v>79</v>
      </c>
      <c r="M35"/>
      <c r="N35"/>
      <c r="O35"/>
      <c r="P35"/>
      <c r="Q35"/>
      <c r="R35"/>
      <c r="S35"/>
      <c r="T35"/>
      <c r="U35"/>
      <c r="V35"/>
      <c r="W35"/>
      <c r="X35"/>
      <c r="Y35"/>
      <c r="Z35"/>
      <c r="AA35"/>
      <c r="AB35"/>
      <c r="AC35"/>
    </row>
    <row r="36" spans="1:29">
      <c r="A36"/>
      <c r="B36" s="12" t="s">
        <v>363</v>
      </c>
      <c r="C36" s="28">
        <v>1</v>
      </c>
      <c r="D36"/>
      <c r="E36" s="12" t="s">
        <v>363</v>
      </c>
      <c r="F36" s="28">
        <v>1</v>
      </c>
      <c r="G36"/>
      <c r="H36" s="12" t="s">
        <v>258</v>
      </c>
      <c r="I36" s="28">
        <v>29</v>
      </c>
      <c r="J36"/>
      <c r="K36" s="12" t="s">
        <v>258</v>
      </c>
      <c r="L36" s="28">
        <v>38</v>
      </c>
      <c r="M36"/>
      <c r="N36"/>
      <c r="O36"/>
      <c r="P36"/>
      <c r="Q36"/>
      <c r="R36"/>
      <c r="S36"/>
      <c r="T36"/>
      <c r="U36"/>
      <c r="V36"/>
      <c r="W36"/>
      <c r="X36"/>
      <c r="Y36"/>
      <c r="Z36"/>
      <c r="AA36"/>
      <c r="AB36"/>
      <c r="AC36"/>
    </row>
    <row r="37" spans="1:29">
      <c r="A37"/>
      <c r="B37" s="12" t="s">
        <v>257</v>
      </c>
      <c r="C37" s="28">
        <v>39</v>
      </c>
      <c r="D37"/>
      <c r="E37" s="12" t="s">
        <v>257</v>
      </c>
      <c r="F37" s="28">
        <v>45</v>
      </c>
      <c r="G37"/>
      <c r="H37" s="12" t="s">
        <v>361</v>
      </c>
      <c r="I37" s="28">
        <v>4</v>
      </c>
      <c r="J37"/>
      <c r="K37" s="12" t="s">
        <v>361</v>
      </c>
      <c r="L37" s="28">
        <v>3</v>
      </c>
      <c r="M37"/>
      <c r="N37"/>
      <c r="O37"/>
      <c r="P37"/>
      <c r="Q37"/>
      <c r="R37"/>
      <c r="S37"/>
      <c r="T37"/>
      <c r="U37"/>
      <c r="V37"/>
      <c r="W37"/>
      <c r="X37"/>
      <c r="Y37"/>
      <c r="Z37"/>
      <c r="AA37"/>
      <c r="AB37"/>
      <c r="AC37"/>
    </row>
    <row r="38" spans="1:29">
      <c r="A38"/>
      <c r="B38" s="12" t="s">
        <v>364</v>
      </c>
      <c r="C38" s="28">
        <v>1</v>
      </c>
      <c r="D38"/>
      <c r="E38" s="12" t="s">
        <v>364</v>
      </c>
      <c r="F38" s="28">
        <v>1</v>
      </c>
      <c r="G38"/>
      <c r="H38" s="12" t="s">
        <v>308</v>
      </c>
      <c r="I38" s="28">
        <v>2</v>
      </c>
      <c r="J38"/>
      <c r="K38" s="12" t="s">
        <v>308</v>
      </c>
      <c r="L38" s="28">
        <v>3</v>
      </c>
      <c r="M38"/>
      <c r="N38"/>
      <c r="O38"/>
      <c r="P38"/>
      <c r="Q38"/>
      <c r="R38"/>
      <c r="S38"/>
      <c r="T38"/>
      <c r="U38"/>
      <c r="V38"/>
      <c r="W38"/>
      <c r="X38"/>
      <c r="Y38"/>
      <c r="Z38"/>
      <c r="AA38"/>
      <c r="AB38"/>
      <c r="AC38"/>
    </row>
    <row r="39" spans="1:29">
      <c r="A39"/>
      <c r="B39" s="12" t="s">
        <v>262</v>
      </c>
      <c r="C39" s="28" t="s">
        <v>354</v>
      </c>
      <c r="D39"/>
      <c r="E39" s="12" t="s">
        <v>262</v>
      </c>
      <c r="F39" s="28">
        <v>1</v>
      </c>
      <c r="G39"/>
      <c r="H39" s="12" t="s">
        <v>255</v>
      </c>
      <c r="I39" s="28">
        <v>15</v>
      </c>
      <c r="J39"/>
      <c r="K39" s="12" t="s">
        <v>255</v>
      </c>
      <c r="L39" s="28">
        <v>15</v>
      </c>
      <c r="M39"/>
      <c r="N39"/>
      <c r="O39"/>
      <c r="P39"/>
      <c r="Q39"/>
      <c r="R39"/>
      <c r="S39"/>
      <c r="T39"/>
      <c r="U39"/>
      <c r="V39"/>
      <c r="W39"/>
      <c r="X39"/>
      <c r="Y39"/>
      <c r="Z39"/>
      <c r="AA39"/>
      <c r="AB39"/>
      <c r="AC39"/>
    </row>
    <row r="40" spans="1:29">
      <c r="A40"/>
      <c r="B40" s="12" t="s">
        <v>73</v>
      </c>
      <c r="C40" s="28">
        <v>560</v>
      </c>
      <c r="D40"/>
      <c r="E40" s="12" t="s">
        <v>73</v>
      </c>
      <c r="F40" s="28">
        <v>604</v>
      </c>
      <c r="G40"/>
      <c r="H40" s="12" t="s">
        <v>362</v>
      </c>
      <c r="I40" s="28" t="s">
        <v>354</v>
      </c>
      <c r="J40"/>
      <c r="K40" s="12" t="s">
        <v>362</v>
      </c>
      <c r="L40" s="28">
        <v>1</v>
      </c>
      <c r="M40"/>
      <c r="N40"/>
      <c r="O40"/>
      <c r="P40"/>
      <c r="Q40"/>
      <c r="R40"/>
      <c r="S40"/>
      <c r="T40"/>
      <c r="U40"/>
      <c r="V40"/>
      <c r="W40"/>
      <c r="X40"/>
      <c r="Y40"/>
      <c r="Z40"/>
      <c r="AA40"/>
      <c r="AB40"/>
      <c r="AC40"/>
    </row>
    <row r="41" spans="1:29">
      <c r="A41"/>
      <c r="B41" s="12" t="s">
        <v>259</v>
      </c>
      <c r="C41" s="28">
        <v>11</v>
      </c>
      <c r="D41"/>
      <c r="E41" s="12" t="s">
        <v>259</v>
      </c>
      <c r="F41" s="28">
        <v>10</v>
      </c>
      <c r="G41"/>
      <c r="H41" s="12" t="s">
        <v>256</v>
      </c>
      <c r="I41" s="28">
        <v>12</v>
      </c>
      <c r="J41"/>
      <c r="K41" s="12" t="s">
        <v>256</v>
      </c>
      <c r="L41" s="28">
        <v>13</v>
      </c>
      <c r="M41"/>
      <c r="N41"/>
      <c r="O41"/>
      <c r="P41"/>
      <c r="Q41"/>
      <c r="R41"/>
      <c r="S41"/>
      <c r="T41"/>
      <c r="U41"/>
      <c r="V41"/>
      <c r="W41"/>
      <c r="X41"/>
      <c r="Y41"/>
      <c r="Z41"/>
      <c r="AA41"/>
      <c r="AB41"/>
      <c r="AC41"/>
    </row>
    <row r="42" spans="1:29">
      <c r="A42"/>
      <c r="B42" s="12" t="s">
        <v>260</v>
      </c>
      <c r="C42" s="28">
        <v>1</v>
      </c>
      <c r="D42"/>
      <c r="E42" s="12" t="s">
        <v>260</v>
      </c>
      <c r="F42" s="28" t="s">
        <v>354</v>
      </c>
      <c r="G42"/>
      <c r="H42" s="12" t="s">
        <v>363</v>
      </c>
      <c r="I42" s="28">
        <v>3</v>
      </c>
      <c r="J42"/>
      <c r="K42" s="12" t="s">
        <v>363</v>
      </c>
      <c r="L42" s="28">
        <v>3</v>
      </c>
      <c r="M42"/>
      <c r="N42"/>
      <c r="O42"/>
      <c r="P42"/>
      <c r="Q42"/>
      <c r="R42"/>
      <c r="S42"/>
      <c r="T42"/>
      <c r="U42"/>
      <c r="V42"/>
      <c r="W42"/>
      <c r="X42"/>
      <c r="Y42"/>
      <c r="Z42"/>
      <c r="AA42"/>
      <c r="AB42"/>
      <c r="AC42"/>
    </row>
    <row r="43" spans="1:29">
      <c r="A43"/>
      <c r="B43" s="12" t="s">
        <v>266</v>
      </c>
      <c r="C43" s="28">
        <v>2</v>
      </c>
      <c r="D43"/>
      <c r="E43" s="12" t="s">
        <v>266</v>
      </c>
      <c r="F43" s="28">
        <v>4</v>
      </c>
      <c r="G43"/>
      <c r="H43" s="12" t="s">
        <v>257</v>
      </c>
      <c r="I43" s="28">
        <v>77</v>
      </c>
      <c r="J43"/>
      <c r="K43" s="12" t="s">
        <v>257</v>
      </c>
      <c r="L43" s="28">
        <v>81</v>
      </c>
      <c r="M43"/>
      <c r="N43"/>
      <c r="O43"/>
      <c r="P43"/>
      <c r="Q43"/>
      <c r="R43"/>
      <c r="S43"/>
      <c r="T43"/>
      <c r="U43"/>
      <c r="V43"/>
      <c r="W43"/>
      <c r="X43"/>
      <c r="Y43"/>
      <c r="Z43"/>
      <c r="AA43"/>
      <c r="AB43"/>
      <c r="AC43"/>
    </row>
    <row r="44" spans="1:29">
      <c r="A44"/>
      <c r="B44" s="12" t="s">
        <v>261</v>
      </c>
      <c r="C44" s="28">
        <v>1</v>
      </c>
      <c r="D44"/>
      <c r="E44" s="12" t="s">
        <v>261</v>
      </c>
      <c r="F44" s="28">
        <v>1</v>
      </c>
      <c r="G44"/>
      <c r="H44" s="12" t="s">
        <v>364</v>
      </c>
      <c r="I44" s="28">
        <v>2</v>
      </c>
      <c r="J44"/>
      <c r="K44" s="12" t="s">
        <v>364</v>
      </c>
      <c r="L44" s="28">
        <v>2</v>
      </c>
      <c r="M44"/>
      <c r="N44"/>
      <c r="O44"/>
      <c r="P44"/>
      <c r="Q44"/>
      <c r="R44"/>
      <c r="S44"/>
      <c r="T44"/>
      <c r="U44"/>
      <c r="V44"/>
      <c r="W44"/>
      <c r="X44"/>
      <c r="Y44"/>
      <c r="Z44"/>
      <c r="AA44"/>
      <c r="AB44"/>
      <c r="AC44"/>
    </row>
    <row r="45" spans="1:29">
      <c r="A45"/>
      <c r="B45" s="12" t="s">
        <v>263</v>
      </c>
      <c r="C45" s="28" t="s">
        <v>354</v>
      </c>
      <c r="D45"/>
      <c r="E45" s="12" t="s">
        <v>263</v>
      </c>
      <c r="F45" s="28">
        <v>1</v>
      </c>
      <c r="G45"/>
      <c r="H45" s="12" t="s">
        <v>262</v>
      </c>
      <c r="I45" s="28">
        <v>5</v>
      </c>
      <c r="J45"/>
      <c r="K45" s="12" t="s">
        <v>262</v>
      </c>
      <c r="L45" s="28">
        <v>6</v>
      </c>
      <c r="M45"/>
      <c r="N45"/>
      <c r="O45"/>
      <c r="P45"/>
      <c r="Q45"/>
      <c r="R45"/>
      <c r="S45"/>
      <c r="T45"/>
      <c r="U45"/>
      <c r="V45"/>
      <c r="W45"/>
      <c r="X45"/>
      <c r="Y45"/>
      <c r="Z45"/>
      <c r="AA45"/>
      <c r="AB45"/>
      <c r="AC45"/>
    </row>
    <row r="46" spans="1:29">
      <c r="A46"/>
      <c r="B46" s="12" t="s">
        <v>264</v>
      </c>
      <c r="C46" s="28">
        <v>3</v>
      </c>
      <c r="D46"/>
      <c r="E46" s="12" t="s">
        <v>264</v>
      </c>
      <c r="F46" s="28">
        <v>4</v>
      </c>
      <c r="G46"/>
      <c r="H46" s="12" t="s">
        <v>73</v>
      </c>
      <c r="I46" s="241">
        <v>1172</v>
      </c>
      <c r="J46"/>
      <c r="K46" s="12" t="s">
        <v>73</v>
      </c>
      <c r="L46" s="241">
        <v>1246</v>
      </c>
      <c r="M46"/>
      <c r="N46"/>
      <c r="O46"/>
      <c r="P46"/>
      <c r="Q46"/>
      <c r="R46"/>
      <c r="S46"/>
      <c r="T46"/>
      <c r="U46"/>
      <c r="V46"/>
      <c r="W46"/>
      <c r="X46"/>
      <c r="Y46"/>
      <c r="Z46"/>
      <c r="AA46"/>
      <c r="AB46"/>
      <c r="AC46"/>
    </row>
    <row r="47" spans="1:29">
      <c r="A47"/>
      <c r="B47" s="12" t="s">
        <v>68</v>
      </c>
      <c r="C47" s="28">
        <v>30</v>
      </c>
      <c r="D47"/>
      <c r="E47" s="12" t="s">
        <v>68</v>
      </c>
      <c r="F47" s="28">
        <v>59</v>
      </c>
      <c r="G47"/>
      <c r="H47" s="12" t="s">
        <v>259</v>
      </c>
      <c r="I47" s="28">
        <v>81</v>
      </c>
      <c r="J47"/>
      <c r="K47" s="12" t="s">
        <v>259</v>
      </c>
      <c r="L47" s="28">
        <v>105</v>
      </c>
      <c r="M47"/>
      <c r="N47"/>
      <c r="O47"/>
      <c r="P47"/>
      <c r="Q47"/>
      <c r="R47"/>
      <c r="S47"/>
      <c r="T47"/>
      <c r="U47"/>
      <c r="V47"/>
      <c r="W47"/>
      <c r="X47"/>
      <c r="Y47"/>
      <c r="Z47"/>
      <c r="AA47"/>
      <c r="AB47"/>
      <c r="AC47"/>
    </row>
    <row r="48" spans="1:29">
      <c r="A48"/>
      <c r="B48" s="12" t="s">
        <v>265</v>
      </c>
      <c r="C48" s="28" t="s">
        <v>354</v>
      </c>
      <c r="D48"/>
      <c r="E48" s="12" t="s">
        <v>265</v>
      </c>
      <c r="F48" s="28">
        <v>2</v>
      </c>
      <c r="G48"/>
      <c r="H48" s="12" t="s">
        <v>260</v>
      </c>
      <c r="I48" s="28">
        <v>2</v>
      </c>
      <c r="J48"/>
      <c r="K48" s="12" t="s">
        <v>260</v>
      </c>
      <c r="L48" s="28">
        <v>2</v>
      </c>
      <c r="M48"/>
      <c r="N48"/>
      <c r="O48"/>
      <c r="P48"/>
      <c r="Q48"/>
      <c r="R48"/>
      <c r="S48"/>
      <c r="T48"/>
      <c r="U48"/>
      <c r="V48"/>
      <c r="W48"/>
      <c r="X48"/>
      <c r="Y48"/>
      <c r="Z48"/>
      <c r="AA48"/>
      <c r="AB48"/>
      <c r="AC48"/>
    </row>
    <row r="49" spans="1:29">
      <c r="A49"/>
      <c r="B49" s="12" t="s">
        <v>267</v>
      </c>
      <c r="C49" s="28">
        <v>6</v>
      </c>
      <c r="D49"/>
      <c r="E49" s="12" t="s">
        <v>267</v>
      </c>
      <c r="F49" s="28">
        <v>6</v>
      </c>
      <c r="G49"/>
      <c r="H49" s="12" t="s">
        <v>266</v>
      </c>
      <c r="I49" s="28">
        <v>1</v>
      </c>
      <c r="J49"/>
      <c r="K49" s="12" t="s">
        <v>266</v>
      </c>
      <c r="L49" s="28">
        <v>5</v>
      </c>
      <c r="M49"/>
      <c r="N49"/>
      <c r="O49"/>
      <c r="P49"/>
      <c r="Q49"/>
      <c r="R49"/>
      <c r="S49"/>
      <c r="T49"/>
      <c r="U49"/>
      <c r="V49"/>
      <c r="W49"/>
      <c r="X49"/>
      <c r="Y49"/>
      <c r="Z49"/>
      <c r="AA49"/>
      <c r="AB49"/>
      <c r="AC49"/>
    </row>
    <row r="50" spans="1:29">
      <c r="A50"/>
      <c r="B50" s="12" t="s">
        <v>268</v>
      </c>
      <c r="C50" s="28">
        <v>3</v>
      </c>
      <c r="D50"/>
      <c r="E50" s="12" t="s">
        <v>268</v>
      </c>
      <c r="F50" s="28">
        <v>3</v>
      </c>
      <c r="G50"/>
      <c r="H50" s="12" t="s">
        <v>309</v>
      </c>
      <c r="I50" s="28">
        <v>3</v>
      </c>
      <c r="J50"/>
      <c r="K50" s="12" t="s">
        <v>309</v>
      </c>
      <c r="L50" s="28">
        <v>3</v>
      </c>
      <c r="M50"/>
      <c r="N50"/>
      <c r="O50"/>
      <c r="P50"/>
      <c r="Q50"/>
      <c r="R50"/>
      <c r="S50"/>
      <c r="T50"/>
      <c r="U50"/>
      <c r="V50"/>
      <c r="W50"/>
      <c r="X50"/>
      <c r="Y50"/>
      <c r="Z50"/>
      <c r="AA50"/>
      <c r="AB50"/>
      <c r="AC50"/>
    </row>
    <row r="51" spans="1:29">
      <c r="A51"/>
      <c r="B51" s="12" t="s">
        <v>269</v>
      </c>
      <c r="C51" s="28">
        <v>21</v>
      </c>
      <c r="D51"/>
      <c r="E51" s="12" t="s">
        <v>269</v>
      </c>
      <c r="F51" s="28">
        <v>30</v>
      </c>
      <c r="G51"/>
      <c r="H51" s="12" t="s">
        <v>261</v>
      </c>
      <c r="I51" s="28">
        <v>4</v>
      </c>
      <c r="J51"/>
      <c r="K51" s="12" t="s">
        <v>261</v>
      </c>
      <c r="L51" s="28">
        <v>5</v>
      </c>
      <c r="M51"/>
      <c r="N51"/>
      <c r="O51"/>
      <c r="P51"/>
      <c r="Q51"/>
      <c r="R51"/>
      <c r="S51"/>
      <c r="T51"/>
      <c r="U51"/>
      <c r="V51"/>
      <c r="W51"/>
      <c r="X51"/>
      <c r="Y51"/>
      <c r="Z51"/>
      <c r="AA51"/>
      <c r="AB51"/>
      <c r="AC51"/>
    </row>
    <row r="52" spans="1:29">
      <c r="A52"/>
      <c r="B52" s="12" t="s">
        <v>270</v>
      </c>
      <c r="C52" s="28">
        <v>349</v>
      </c>
      <c r="D52"/>
      <c r="E52" s="12" t="s">
        <v>270</v>
      </c>
      <c r="F52" s="28">
        <v>399</v>
      </c>
      <c r="G52"/>
      <c r="H52" s="12" t="s">
        <v>263</v>
      </c>
      <c r="I52" s="28">
        <v>6</v>
      </c>
      <c r="J52"/>
      <c r="K52" s="12" t="s">
        <v>263</v>
      </c>
      <c r="L52" s="28">
        <v>9</v>
      </c>
      <c r="M52"/>
      <c r="N52"/>
      <c r="O52"/>
      <c r="P52"/>
      <c r="Q52"/>
      <c r="R52"/>
      <c r="S52"/>
      <c r="T52"/>
      <c r="U52"/>
      <c r="V52"/>
      <c r="W52"/>
      <c r="X52"/>
      <c r="Y52"/>
      <c r="Z52"/>
      <c r="AA52"/>
      <c r="AB52"/>
      <c r="AC52"/>
    </row>
    <row r="53" spans="1:29">
      <c r="A53"/>
      <c r="B53" s="12" t="s">
        <v>271</v>
      </c>
      <c r="C53" s="28">
        <v>41</v>
      </c>
      <c r="D53"/>
      <c r="E53" s="12" t="s">
        <v>271</v>
      </c>
      <c r="F53" s="28">
        <v>45</v>
      </c>
      <c r="G53"/>
      <c r="H53" s="12" t="s">
        <v>264</v>
      </c>
      <c r="I53" s="28">
        <v>137</v>
      </c>
      <c r="J53"/>
      <c r="K53" s="12" t="s">
        <v>264</v>
      </c>
      <c r="L53" s="28">
        <v>150</v>
      </c>
      <c r="M53"/>
      <c r="N53"/>
      <c r="O53"/>
      <c r="P53"/>
      <c r="Q53"/>
      <c r="R53"/>
      <c r="S53"/>
      <c r="T53"/>
      <c r="U53"/>
      <c r="V53"/>
      <c r="W53"/>
      <c r="X53"/>
      <c r="Y53"/>
      <c r="Z53"/>
      <c r="AA53"/>
      <c r="AB53"/>
      <c r="AC53"/>
    </row>
    <row r="54" spans="1:29" s="98" customFormat="1">
      <c r="A54"/>
      <c r="B54" s="12" t="s">
        <v>74</v>
      </c>
      <c r="C54" s="28">
        <v>797</v>
      </c>
      <c r="D54"/>
      <c r="E54" s="12" t="s">
        <v>74</v>
      </c>
      <c r="F54" s="28">
        <v>878</v>
      </c>
      <c r="G54"/>
      <c r="H54" s="12" t="s">
        <v>68</v>
      </c>
      <c r="I54" s="28">
        <v>608</v>
      </c>
      <c r="J54"/>
      <c r="K54" s="12" t="s">
        <v>68</v>
      </c>
      <c r="L54" s="28">
        <v>766</v>
      </c>
      <c r="M54"/>
      <c r="N54"/>
      <c r="O54"/>
      <c r="P54"/>
      <c r="Q54"/>
      <c r="R54"/>
      <c r="S54"/>
      <c r="T54"/>
      <c r="U54"/>
      <c r="V54"/>
      <c r="W54"/>
      <c r="X54"/>
      <c r="Y54"/>
      <c r="Z54"/>
      <c r="AA54"/>
      <c r="AB54"/>
      <c r="AC54"/>
    </row>
    <row r="55" spans="1:29">
      <c r="A55"/>
      <c r="B55" s="12" t="s">
        <v>310</v>
      </c>
      <c r="C55" s="28">
        <v>1</v>
      </c>
      <c r="D55"/>
      <c r="E55" s="12" t="s">
        <v>310</v>
      </c>
      <c r="F55" s="28">
        <v>1</v>
      </c>
      <c r="G55"/>
      <c r="H55" s="12" t="s">
        <v>265</v>
      </c>
      <c r="I55" s="28">
        <v>371</v>
      </c>
      <c r="J55"/>
      <c r="K55" s="12" t="s">
        <v>265</v>
      </c>
      <c r="L55" s="28">
        <v>378</v>
      </c>
      <c r="M55"/>
      <c r="N55"/>
      <c r="O55"/>
      <c r="P55"/>
      <c r="Q55"/>
      <c r="R55"/>
      <c r="S55"/>
      <c r="T55"/>
      <c r="U55"/>
      <c r="V55"/>
      <c r="W55"/>
      <c r="X55"/>
      <c r="Y55"/>
      <c r="Z55"/>
      <c r="AA55"/>
      <c r="AB55"/>
      <c r="AC55"/>
    </row>
    <row r="56" spans="1:29">
      <c r="A56"/>
      <c r="B56" s="12" t="s">
        <v>273</v>
      </c>
      <c r="C56" s="28">
        <v>15</v>
      </c>
      <c r="D56"/>
      <c r="E56" s="12" t="s">
        <v>273</v>
      </c>
      <c r="F56" s="28">
        <v>14</v>
      </c>
      <c r="G56"/>
      <c r="H56" s="12" t="s">
        <v>267</v>
      </c>
      <c r="I56" s="28">
        <v>48</v>
      </c>
      <c r="J56"/>
      <c r="K56" s="12" t="s">
        <v>267</v>
      </c>
      <c r="L56" s="28">
        <v>48</v>
      </c>
      <c r="M56"/>
      <c r="N56"/>
      <c r="O56"/>
      <c r="P56"/>
      <c r="Q56"/>
      <c r="R56"/>
      <c r="S56"/>
      <c r="T56"/>
      <c r="U56"/>
      <c r="V56"/>
      <c r="W56"/>
      <c r="X56"/>
      <c r="Y56"/>
      <c r="Z56"/>
      <c r="AA56"/>
      <c r="AB56"/>
      <c r="AC56"/>
    </row>
    <row r="57" spans="1:29">
      <c r="A57"/>
      <c r="B57" s="12" t="s">
        <v>75</v>
      </c>
      <c r="C57" s="241">
        <v>2038</v>
      </c>
      <c r="D57"/>
      <c r="E57" s="12" t="s">
        <v>75</v>
      </c>
      <c r="F57" s="241">
        <v>2064</v>
      </c>
      <c r="G57"/>
      <c r="H57" s="12" t="s">
        <v>268</v>
      </c>
      <c r="I57" s="28">
        <v>7</v>
      </c>
      <c r="J57"/>
      <c r="K57" s="12" t="s">
        <v>268</v>
      </c>
      <c r="L57" s="28">
        <v>8</v>
      </c>
      <c r="M57"/>
      <c r="N57"/>
      <c r="O57"/>
      <c r="P57"/>
      <c r="Q57"/>
      <c r="R57"/>
      <c r="S57"/>
      <c r="T57"/>
      <c r="U57"/>
      <c r="V57"/>
      <c r="W57"/>
      <c r="X57"/>
      <c r="Y57"/>
      <c r="Z57"/>
      <c r="AA57"/>
      <c r="AB57"/>
      <c r="AC57"/>
    </row>
    <row r="58" spans="1:29">
      <c r="A58"/>
      <c r="B58" s="12" t="s">
        <v>274</v>
      </c>
      <c r="C58" s="28">
        <v>18</v>
      </c>
      <c r="D58"/>
      <c r="E58" s="12" t="s">
        <v>274</v>
      </c>
      <c r="F58" s="28">
        <v>23</v>
      </c>
      <c r="G58"/>
      <c r="H58" s="12" t="s">
        <v>269</v>
      </c>
      <c r="I58" s="28">
        <v>747</v>
      </c>
      <c r="J58"/>
      <c r="K58" s="12" t="s">
        <v>269</v>
      </c>
      <c r="L58" s="28">
        <v>729</v>
      </c>
      <c r="M58"/>
      <c r="N58"/>
      <c r="O58"/>
      <c r="P58"/>
      <c r="Q58"/>
      <c r="R58"/>
      <c r="S58"/>
      <c r="T58"/>
      <c r="U58"/>
      <c r="V58"/>
      <c r="W58"/>
      <c r="X58"/>
      <c r="Y58"/>
      <c r="Z58"/>
      <c r="AA58"/>
    </row>
    <row r="59" spans="1:29">
      <c r="A59"/>
      <c r="B59" s="12" t="s">
        <v>275</v>
      </c>
      <c r="C59" s="28">
        <v>42</v>
      </c>
      <c r="D59"/>
      <c r="E59" s="12" t="s">
        <v>275</v>
      </c>
      <c r="F59" s="28">
        <v>58</v>
      </c>
      <c r="G59"/>
      <c r="H59" s="12" t="s">
        <v>270</v>
      </c>
      <c r="I59" s="28">
        <v>564</v>
      </c>
      <c r="J59"/>
      <c r="K59" s="12" t="s">
        <v>270</v>
      </c>
      <c r="L59" s="28">
        <v>636</v>
      </c>
      <c r="M59"/>
      <c r="N59"/>
      <c r="O59"/>
      <c r="P59"/>
      <c r="Q59"/>
      <c r="R59"/>
      <c r="S59"/>
      <c r="T59"/>
      <c r="U59"/>
      <c r="V59"/>
      <c r="W59"/>
      <c r="X59"/>
      <c r="Y59"/>
      <c r="Z59"/>
      <c r="AA59"/>
    </row>
    <row r="60" spans="1:29" ht="16.899999999999999" customHeight="1">
      <c r="A60"/>
      <c r="B60" s="12" t="s">
        <v>276</v>
      </c>
      <c r="C60" s="28">
        <v>5</v>
      </c>
      <c r="D60"/>
      <c r="E60" s="12" t="s">
        <v>276</v>
      </c>
      <c r="F60" s="28">
        <v>11</v>
      </c>
      <c r="G60"/>
      <c r="H60" s="12" t="s">
        <v>365</v>
      </c>
      <c r="I60" s="28">
        <v>1</v>
      </c>
      <c r="J60"/>
      <c r="K60" s="12" t="s">
        <v>365</v>
      </c>
      <c r="L60" s="28">
        <v>2</v>
      </c>
      <c r="M60"/>
      <c r="N60"/>
      <c r="O60"/>
      <c r="P60"/>
      <c r="Q60"/>
      <c r="R60"/>
      <c r="S60"/>
      <c r="T60"/>
      <c r="U60"/>
      <c r="V60"/>
      <c r="W60"/>
      <c r="X60"/>
      <c r="Y60"/>
      <c r="Z60"/>
      <c r="AA60"/>
      <c r="AB60"/>
      <c r="AC60"/>
    </row>
    <row r="61" spans="1:29">
      <c r="A61"/>
      <c r="B61" s="12" t="s">
        <v>277</v>
      </c>
      <c r="C61" s="28">
        <v>59</v>
      </c>
      <c r="D61"/>
      <c r="E61" s="12" t="s">
        <v>277</v>
      </c>
      <c r="F61" s="28">
        <v>62</v>
      </c>
      <c r="G61"/>
      <c r="H61" s="12" t="s">
        <v>271</v>
      </c>
      <c r="I61" s="28">
        <v>179</v>
      </c>
      <c r="J61"/>
      <c r="K61" s="12" t="s">
        <v>271</v>
      </c>
      <c r="L61" s="28">
        <v>180</v>
      </c>
      <c r="M61"/>
      <c r="N61"/>
      <c r="O61"/>
      <c r="P61"/>
      <c r="Q61"/>
      <c r="R61"/>
      <c r="S61"/>
      <c r="T61"/>
      <c r="U61"/>
      <c r="V61"/>
      <c r="W61"/>
      <c r="X61"/>
      <c r="Y61"/>
      <c r="Z61"/>
      <c r="AA61"/>
      <c r="AB61"/>
    </row>
    <row r="62" spans="1:29">
      <c r="A62"/>
      <c r="B62" s="12" t="s">
        <v>368</v>
      </c>
      <c r="C62" s="28" t="s">
        <v>354</v>
      </c>
      <c r="D62"/>
      <c r="E62" s="12" t="s">
        <v>368</v>
      </c>
      <c r="F62" s="28">
        <v>1</v>
      </c>
      <c r="G62"/>
      <c r="H62" s="12" t="s">
        <v>74</v>
      </c>
      <c r="I62" s="241">
        <v>5646</v>
      </c>
      <c r="J62"/>
      <c r="K62" s="12" t="s">
        <v>74</v>
      </c>
      <c r="L62" s="241">
        <v>5878</v>
      </c>
      <c r="M62"/>
      <c r="N62"/>
      <c r="O62"/>
      <c r="P62"/>
      <c r="Q62"/>
      <c r="R62"/>
      <c r="S62"/>
      <c r="T62"/>
      <c r="U62"/>
      <c r="V62"/>
      <c r="W62"/>
      <c r="X62"/>
      <c r="Y62"/>
      <c r="Z62"/>
      <c r="AA62"/>
      <c r="AB62"/>
    </row>
    <row r="63" spans="1:29">
      <c r="A63"/>
      <c r="B63" s="12" t="s">
        <v>278</v>
      </c>
      <c r="C63" s="28">
        <v>35</v>
      </c>
      <c r="D63"/>
      <c r="E63" s="12" t="s">
        <v>278</v>
      </c>
      <c r="F63" s="28">
        <v>41</v>
      </c>
      <c r="G63"/>
      <c r="H63" s="12" t="s">
        <v>272</v>
      </c>
      <c r="I63" s="28">
        <v>75</v>
      </c>
      <c r="J63"/>
      <c r="K63" s="12" t="s">
        <v>272</v>
      </c>
      <c r="L63" s="28">
        <v>83</v>
      </c>
      <c r="M63"/>
      <c r="N63"/>
      <c r="O63"/>
      <c r="P63"/>
      <c r="Q63"/>
      <c r="R63"/>
      <c r="S63"/>
      <c r="T63"/>
      <c r="U63"/>
      <c r="V63"/>
      <c r="W63"/>
      <c r="X63"/>
      <c r="Y63"/>
      <c r="Z63"/>
      <c r="AA63"/>
      <c r="AB63"/>
    </row>
    <row r="64" spans="1:29">
      <c r="A64"/>
      <c r="B64" s="12" t="s">
        <v>279</v>
      </c>
      <c r="C64" s="28">
        <v>1</v>
      </c>
      <c r="D64"/>
      <c r="E64" s="12" t="s">
        <v>279</v>
      </c>
      <c r="F64" s="28" t="s">
        <v>354</v>
      </c>
      <c r="G64"/>
      <c r="H64" s="12" t="s">
        <v>366</v>
      </c>
      <c r="I64" s="28" t="s">
        <v>354</v>
      </c>
      <c r="J64"/>
      <c r="K64" s="12" t="s">
        <v>366</v>
      </c>
      <c r="L64" s="28">
        <v>1</v>
      </c>
      <c r="M64"/>
      <c r="N64"/>
      <c r="O64"/>
      <c r="P64"/>
      <c r="Q64"/>
      <c r="R64"/>
      <c r="S64"/>
      <c r="T64"/>
      <c r="U64"/>
      <c r="V64"/>
      <c r="W64"/>
      <c r="X64"/>
      <c r="Y64"/>
      <c r="Z64"/>
      <c r="AA64"/>
      <c r="AB64"/>
    </row>
    <row r="65" spans="1:28">
      <c r="A65"/>
      <c r="B65" s="12" t="s">
        <v>280</v>
      </c>
      <c r="C65" s="28">
        <v>14</v>
      </c>
      <c r="D65"/>
      <c r="E65" s="12" t="s">
        <v>280</v>
      </c>
      <c r="F65" s="28">
        <v>16</v>
      </c>
      <c r="G65"/>
      <c r="H65" s="12" t="s">
        <v>310</v>
      </c>
      <c r="I65" s="28">
        <v>1</v>
      </c>
      <c r="J65"/>
      <c r="K65" s="12" t="s">
        <v>310</v>
      </c>
      <c r="L65" s="28" t="s">
        <v>354</v>
      </c>
      <c r="M65"/>
      <c r="N65"/>
      <c r="O65"/>
      <c r="P65"/>
      <c r="Q65"/>
      <c r="R65"/>
      <c r="S65"/>
      <c r="T65"/>
      <c r="U65"/>
      <c r="V65"/>
      <c r="W65"/>
      <c r="X65"/>
      <c r="Y65"/>
      <c r="Z65"/>
      <c r="AA65"/>
      <c r="AB65"/>
    </row>
    <row r="66" spans="1:28">
      <c r="A66"/>
      <c r="B66" s="12" t="s">
        <v>281</v>
      </c>
      <c r="C66" s="28">
        <v>75</v>
      </c>
      <c r="D66"/>
      <c r="E66" s="12" t="s">
        <v>281</v>
      </c>
      <c r="F66" s="28">
        <v>87</v>
      </c>
      <c r="G66"/>
      <c r="H66" s="12" t="s">
        <v>273</v>
      </c>
      <c r="I66" s="28">
        <v>914</v>
      </c>
      <c r="J66"/>
      <c r="K66" s="12" t="s">
        <v>273</v>
      </c>
      <c r="L66" s="28">
        <v>969</v>
      </c>
      <c r="M66"/>
      <c r="N66"/>
      <c r="O66"/>
      <c r="P66"/>
      <c r="Q66"/>
      <c r="R66"/>
      <c r="S66"/>
      <c r="T66"/>
      <c r="U66"/>
      <c r="V66"/>
      <c r="W66"/>
      <c r="X66"/>
      <c r="Y66"/>
      <c r="Z66"/>
      <c r="AA66"/>
      <c r="AB66"/>
    </row>
    <row r="67" spans="1:28">
      <c r="A67"/>
      <c r="B67" s="12" t="s">
        <v>282</v>
      </c>
      <c r="C67" s="28">
        <v>13</v>
      </c>
      <c r="D67"/>
      <c r="E67" s="12" t="s">
        <v>282</v>
      </c>
      <c r="F67" s="28">
        <v>26</v>
      </c>
      <c r="G67"/>
      <c r="H67" s="12" t="s">
        <v>75</v>
      </c>
      <c r="I67" s="241">
        <v>79803</v>
      </c>
      <c r="J67"/>
      <c r="K67" s="12" t="s">
        <v>75</v>
      </c>
      <c r="L67" s="241">
        <v>78831</v>
      </c>
      <c r="M67"/>
      <c r="N67"/>
      <c r="O67"/>
      <c r="P67"/>
      <c r="Q67"/>
      <c r="R67"/>
      <c r="S67"/>
      <c r="T67"/>
      <c r="U67"/>
      <c r="V67"/>
      <c r="W67"/>
      <c r="X67"/>
      <c r="Y67"/>
      <c r="Z67"/>
      <c r="AA67"/>
      <c r="AB67"/>
    </row>
    <row r="68" spans="1:28">
      <c r="A68"/>
      <c r="B68" s="12" t="s">
        <v>76</v>
      </c>
      <c r="C68" s="241">
        <v>1921</v>
      </c>
      <c r="D68"/>
      <c r="E68" s="12" t="s">
        <v>76</v>
      </c>
      <c r="F68" s="241">
        <v>2134</v>
      </c>
      <c r="G68"/>
      <c r="H68" s="12" t="s">
        <v>274</v>
      </c>
      <c r="I68" s="28">
        <v>158</v>
      </c>
      <c r="J68"/>
      <c r="K68" s="12" t="s">
        <v>274</v>
      </c>
      <c r="L68" s="28">
        <v>162</v>
      </c>
      <c r="M68"/>
      <c r="N68"/>
      <c r="O68"/>
      <c r="P68"/>
      <c r="Q68"/>
      <c r="R68"/>
      <c r="S68"/>
      <c r="T68"/>
      <c r="U68"/>
      <c r="V68"/>
      <c r="W68"/>
      <c r="X68"/>
      <c r="Y68"/>
      <c r="Z68"/>
      <c r="AA68"/>
      <c r="AB68"/>
    </row>
    <row r="69" spans="1:28">
      <c r="A69"/>
      <c r="B69" s="10" t="s">
        <v>595</v>
      </c>
      <c r="C69"/>
      <c r="D69"/>
      <c r="E69" s="10" t="s">
        <v>595</v>
      </c>
      <c r="F69"/>
      <c r="G69"/>
      <c r="H69" s="12" t="s">
        <v>367</v>
      </c>
      <c r="I69" s="28">
        <v>1</v>
      </c>
      <c r="J69"/>
      <c r="K69" s="12" t="s">
        <v>367</v>
      </c>
      <c r="L69" s="28">
        <v>4</v>
      </c>
      <c r="M69"/>
      <c r="N69"/>
      <c r="O69"/>
      <c r="P69"/>
      <c r="Q69"/>
      <c r="R69"/>
      <c r="S69"/>
      <c r="T69"/>
      <c r="U69"/>
      <c r="V69"/>
      <c r="W69"/>
      <c r="X69"/>
      <c r="Y69"/>
      <c r="Z69"/>
      <c r="AA69"/>
      <c r="AB69"/>
    </row>
    <row r="70" spans="1:28">
      <c r="A70"/>
      <c r="B70"/>
      <c r="C70"/>
      <c r="D70"/>
      <c r="E70"/>
      <c r="F70"/>
      <c r="G70"/>
      <c r="H70" s="12" t="s">
        <v>275</v>
      </c>
      <c r="I70" s="28">
        <v>184</v>
      </c>
      <c r="J70"/>
      <c r="K70" s="12" t="s">
        <v>275</v>
      </c>
      <c r="L70" s="28">
        <v>228</v>
      </c>
      <c r="M70"/>
      <c r="N70"/>
      <c r="O70"/>
      <c r="P70"/>
      <c r="Q70"/>
      <c r="R70"/>
      <c r="S70"/>
      <c r="T70"/>
      <c r="U70"/>
      <c r="V70"/>
      <c r="W70"/>
      <c r="X70"/>
      <c r="Y70"/>
      <c r="Z70"/>
      <c r="AA70"/>
      <c r="AB70"/>
    </row>
    <row r="71" spans="1:28">
      <c r="A71"/>
      <c r="C71"/>
      <c r="D71"/>
      <c r="E71"/>
      <c r="F71"/>
      <c r="G71"/>
      <c r="H71" s="12" t="s">
        <v>276</v>
      </c>
      <c r="I71" s="28">
        <v>4</v>
      </c>
      <c r="J71"/>
      <c r="K71" s="12" t="s">
        <v>276</v>
      </c>
      <c r="L71" s="28">
        <v>3</v>
      </c>
      <c r="M71"/>
      <c r="N71"/>
      <c r="O71"/>
      <c r="P71"/>
      <c r="Q71"/>
      <c r="R71"/>
      <c r="S71"/>
      <c r="T71"/>
      <c r="U71"/>
      <c r="V71"/>
      <c r="W71"/>
      <c r="X71"/>
      <c r="Y71"/>
      <c r="Z71"/>
      <c r="AA71"/>
      <c r="AB71"/>
    </row>
    <row r="72" spans="1:28">
      <c r="A72"/>
      <c r="C72"/>
      <c r="D72"/>
      <c r="E72"/>
      <c r="F72"/>
      <c r="G72"/>
      <c r="H72" s="12" t="s">
        <v>277</v>
      </c>
      <c r="I72" s="28">
        <v>128</v>
      </c>
      <c r="J72"/>
      <c r="K72" s="12" t="s">
        <v>277</v>
      </c>
      <c r="L72" s="28">
        <v>140</v>
      </c>
      <c r="M72"/>
      <c r="N72"/>
      <c r="O72"/>
      <c r="P72"/>
      <c r="Q72"/>
      <c r="R72"/>
      <c r="S72"/>
      <c r="T72"/>
      <c r="U72"/>
      <c r="V72"/>
      <c r="W72"/>
      <c r="X72"/>
      <c r="Y72"/>
      <c r="Z72"/>
      <c r="AA72"/>
      <c r="AB72"/>
    </row>
    <row r="73" spans="1:28">
      <c r="A73"/>
      <c r="C73"/>
      <c r="D73"/>
      <c r="E73"/>
      <c r="F73"/>
      <c r="G73"/>
      <c r="H73" s="12" t="s">
        <v>368</v>
      </c>
      <c r="I73" s="28">
        <v>2</v>
      </c>
      <c r="J73"/>
      <c r="K73" s="12" t="s">
        <v>368</v>
      </c>
      <c r="L73" s="28">
        <v>2</v>
      </c>
      <c r="M73"/>
      <c r="N73"/>
      <c r="O73"/>
      <c r="P73"/>
      <c r="Q73"/>
      <c r="R73"/>
      <c r="S73"/>
      <c r="T73"/>
      <c r="U73"/>
      <c r="V73"/>
      <c r="W73"/>
      <c r="X73"/>
      <c r="Y73"/>
      <c r="Z73"/>
      <c r="AA73"/>
      <c r="AB73"/>
    </row>
    <row r="74" spans="1:28">
      <c r="A74"/>
      <c r="C74"/>
      <c r="D74"/>
      <c r="E74"/>
      <c r="F74"/>
      <c r="G74"/>
      <c r="H74" s="12" t="s">
        <v>278</v>
      </c>
      <c r="I74" s="28">
        <v>546</v>
      </c>
      <c r="J74"/>
      <c r="K74" s="12" t="s">
        <v>278</v>
      </c>
      <c r="L74" s="28">
        <v>547</v>
      </c>
      <c r="M74"/>
      <c r="N74"/>
      <c r="O74"/>
      <c r="P74"/>
      <c r="Q74"/>
      <c r="R74"/>
      <c r="S74"/>
      <c r="T74"/>
      <c r="U74"/>
      <c r="V74"/>
      <c r="W74"/>
      <c r="X74"/>
      <c r="Y74"/>
      <c r="Z74"/>
      <c r="AA74"/>
      <c r="AB74"/>
    </row>
    <row r="75" spans="1:28">
      <c r="A75"/>
      <c r="D75"/>
      <c r="E75"/>
      <c r="F75"/>
      <c r="H75" s="12" t="s">
        <v>369</v>
      </c>
      <c r="I75" s="28">
        <v>13</v>
      </c>
      <c r="J75"/>
      <c r="K75" s="12" t="s">
        <v>369</v>
      </c>
      <c r="L75" s="28">
        <v>11</v>
      </c>
      <c r="M75"/>
      <c r="N75"/>
      <c r="O75"/>
      <c r="P75"/>
      <c r="Q75"/>
      <c r="R75"/>
      <c r="S75"/>
      <c r="T75"/>
      <c r="U75"/>
      <c r="V75"/>
      <c r="W75"/>
      <c r="X75"/>
      <c r="Y75"/>
      <c r="Z75"/>
      <c r="AA75"/>
      <c r="AB75"/>
    </row>
    <row r="76" spans="1:28">
      <c r="A76"/>
      <c r="D76"/>
      <c r="E76"/>
      <c r="F76"/>
      <c r="H76" s="12" t="s">
        <v>279</v>
      </c>
      <c r="I76" s="28">
        <v>181</v>
      </c>
      <c r="J76"/>
      <c r="K76" s="12" t="s">
        <v>279</v>
      </c>
      <c r="L76" s="28">
        <v>178</v>
      </c>
      <c r="M76"/>
      <c r="N76"/>
      <c r="O76"/>
      <c r="P76"/>
      <c r="Q76"/>
      <c r="R76"/>
      <c r="S76"/>
      <c r="T76"/>
      <c r="U76"/>
      <c r="V76"/>
      <c r="W76"/>
      <c r="X76"/>
      <c r="Y76"/>
      <c r="Z76"/>
    </row>
    <row r="77" spans="1:28">
      <c r="A77"/>
      <c r="D77"/>
      <c r="E77"/>
      <c r="F77"/>
      <c r="H77" s="12" t="s">
        <v>280</v>
      </c>
      <c r="I77" s="28">
        <v>41</v>
      </c>
      <c r="J77"/>
      <c r="K77" s="12" t="s">
        <v>280</v>
      </c>
      <c r="L77" s="28">
        <v>44</v>
      </c>
      <c r="M77"/>
      <c r="R77"/>
      <c r="S77"/>
      <c r="T77"/>
      <c r="U77"/>
      <c r="V77"/>
      <c r="W77"/>
      <c r="X77"/>
      <c r="Y77"/>
      <c r="Z77"/>
      <c r="AA77"/>
    </row>
    <row r="78" spans="1:28">
      <c r="A78"/>
      <c r="E78"/>
      <c r="F78"/>
      <c r="H78" s="12" t="s">
        <v>281</v>
      </c>
      <c r="I78" s="241">
        <v>2544</v>
      </c>
      <c r="J78"/>
      <c r="K78" s="12" t="s">
        <v>281</v>
      </c>
      <c r="L78" s="241">
        <v>2609</v>
      </c>
      <c r="M78"/>
      <c r="R78"/>
      <c r="S78"/>
      <c r="T78"/>
      <c r="U78"/>
      <c r="V78"/>
      <c r="W78"/>
      <c r="X78"/>
      <c r="Y78"/>
      <c r="Z78"/>
      <c r="AA78"/>
    </row>
    <row r="79" spans="1:28">
      <c r="E79"/>
      <c r="F79"/>
      <c r="H79" s="12" t="s">
        <v>282</v>
      </c>
      <c r="I79" s="28">
        <v>42</v>
      </c>
      <c r="K79" s="12" t="s">
        <v>282</v>
      </c>
      <c r="L79" s="28">
        <v>57</v>
      </c>
    </row>
    <row r="80" spans="1:28">
      <c r="E80"/>
      <c r="F80"/>
      <c r="H80" s="12" t="s">
        <v>76</v>
      </c>
      <c r="I80" s="241">
        <v>4460</v>
      </c>
      <c r="K80" s="12" t="s">
        <v>76</v>
      </c>
      <c r="L80" s="241">
        <v>4735</v>
      </c>
    </row>
    <row r="81" spans="5:12">
      <c r="E81"/>
      <c r="F81"/>
      <c r="H81" s="12" t="s">
        <v>283</v>
      </c>
      <c r="I81" s="28" t="s">
        <v>354</v>
      </c>
      <c r="K81" s="12" t="s">
        <v>283</v>
      </c>
      <c r="L81" s="28">
        <v>3</v>
      </c>
    </row>
    <row r="82" spans="5:12">
      <c r="E82"/>
      <c r="F82"/>
      <c r="H82" s="12" t="s">
        <v>370</v>
      </c>
      <c r="I82" s="28">
        <v>2</v>
      </c>
      <c r="K82" s="12" t="s">
        <v>370</v>
      </c>
      <c r="L82" s="28">
        <v>1</v>
      </c>
    </row>
    <row r="83" spans="5:12">
      <c r="H83" s="10" t="s">
        <v>600</v>
      </c>
      <c r="I83" s="82"/>
      <c r="K83" s="10" t="s">
        <v>600</v>
      </c>
    </row>
    <row r="84" spans="5:12">
      <c r="H84"/>
      <c r="I84" s="82"/>
      <c r="K84"/>
    </row>
    <row r="85" spans="5:12">
      <c r="H85"/>
      <c r="I85" s="82"/>
    </row>
    <row r="86" spans="5:12">
      <c r="H86"/>
      <c r="I86" s="82"/>
    </row>
    <row r="87" spans="5:12">
      <c r="H87"/>
      <c r="I87" s="82"/>
    </row>
    <row r="88" spans="5:12">
      <c r="I88" s="82"/>
    </row>
    <row r="89" spans="5:12">
      <c r="I89" s="82"/>
    </row>
    <row r="90" spans="5:12">
      <c r="I90" s="82"/>
    </row>
    <row r="91" spans="5:12">
      <c r="I91" s="82"/>
    </row>
    <row r="92" spans="5:12">
      <c r="I92" s="82"/>
    </row>
    <row r="93" spans="5:12">
      <c r="I93" s="82"/>
    </row>
    <row r="94" spans="5:12">
      <c r="I94" s="82"/>
    </row>
    <row r="95" spans="5:12">
      <c r="I95" s="82"/>
    </row>
    <row r="96" spans="5:12">
      <c r="I96" s="82"/>
    </row>
    <row r="97" spans="9:9">
      <c r="I97" s="82"/>
    </row>
    <row r="98" spans="9:9">
      <c r="I98" s="82"/>
    </row>
    <row r="99" spans="9:9">
      <c r="I99" s="82"/>
    </row>
    <row r="100" spans="9:9">
      <c r="I100" s="82"/>
    </row>
    <row r="101" spans="9:9">
      <c r="I101" s="82"/>
    </row>
    <row r="102" spans="9:9">
      <c r="I102" s="82"/>
    </row>
    <row r="103" spans="9:9">
      <c r="I103" s="82"/>
    </row>
    <row r="104" spans="9:9">
      <c r="I104" s="82"/>
    </row>
    <row r="105" spans="9:9">
      <c r="I105" s="82"/>
    </row>
    <row r="106" spans="9:9">
      <c r="I106" s="82"/>
    </row>
    <row r="107" spans="9:9">
      <c r="I107" s="82"/>
    </row>
    <row r="108" spans="9:9">
      <c r="I108" s="82"/>
    </row>
    <row r="109" spans="9:9">
      <c r="I109" s="82"/>
    </row>
    <row r="110" spans="9:9">
      <c r="I110" s="82"/>
    </row>
    <row r="111" spans="9:9">
      <c r="I111" s="82"/>
    </row>
    <row r="112" spans="9:9">
      <c r="I112" s="82"/>
    </row>
    <row r="113" spans="9:9">
      <c r="I113" s="82"/>
    </row>
    <row r="114" spans="9:9">
      <c r="I114" s="82"/>
    </row>
    <row r="115" spans="9:9">
      <c r="I115" s="82"/>
    </row>
    <row r="116" spans="9:9">
      <c r="I116" s="82"/>
    </row>
    <row r="117" spans="9:9">
      <c r="I117" s="82"/>
    </row>
    <row r="118" spans="9:9">
      <c r="I118" s="82"/>
    </row>
    <row r="119" spans="9:9">
      <c r="I119" s="82"/>
    </row>
  </sheetData>
  <mergeCells count="7">
    <mergeCell ref="B2:F2"/>
    <mergeCell ref="H2:L2"/>
    <mergeCell ref="N2:Q2"/>
    <mergeCell ref="B3:C3"/>
    <mergeCell ref="E3:F3"/>
    <mergeCell ref="H3:I3"/>
    <mergeCell ref="K3:L3"/>
  </mergeCells>
  <conditionalFormatting sqref="B5:B68">
    <cfRule type="top10" dxfId="13" priority="135" rank="10"/>
  </conditionalFormatting>
  <conditionalFormatting sqref="C5:C68">
    <cfRule type="top10" dxfId="12" priority="136" rank="10"/>
  </conditionalFormatting>
  <conditionalFormatting sqref="C69:C1048576 C1:C4">
    <cfRule type="top10" dxfId="11" priority="8" rank="10"/>
  </conditionalFormatting>
  <conditionalFormatting sqref="E5:E68">
    <cfRule type="top10" dxfId="10" priority="210" rank="10"/>
  </conditionalFormatting>
  <conditionalFormatting sqref="F5:F68">
    <cfRule type="top10" dxfId="9" priority="212" rank="10"/>
  </conditionalFormatting>
  <conditionalFormatting sqref="F69:F1048576 F1:F4">
    <cfRule type="top10" dxfId="8" priority="9" rank="10"/>
  </conditionalFormatting>
  <conditionalFormatting sqref="I4">
    <cfRule type="top10" dxfId="7" priority="4" rank="10"/>
  </conditionalFormatting>
  <conditionalFormatting sqref="I5:I82">
    <cfRule type="top10" dxfId="6" priority="322" rank="10"/>
  </conditionalFormatting>
  <conditionalFormatting sqref="I83:I119">
    <cfRule type="top10" dxfId="5" priority="12" rank="10"/>
  </conditionalFormatting>
  <conditionalFormatting sqref="I120:I1048576 I1:I3">
    <cfRule type="top10" dxfId="4" priority="11" rank="10"/>
  </conditionalFormatting>
  <conditionalFormatting sqref="L4">
    <cfRule type="top10" dxfId="3" priority="2" rank="10"/>
  </conditionalFormatting>
  <conditionalFormatting sqref="L5:L82">
    <cfRule type="top10" dxfId="2" priority="370" rank="10"/>
  </conditionalFormatting>
  <conditionalFormatting sqref="L83:L1048576 L1:L3">
    <cfRule type="top10" dxfId="1" priority="13" rank="10"/>
  </conditionalFormatting>
  <hyperlinks>
    <hyperlink ref="B1" location="'Table of Contents'!A1" display="Table of Contents" xr:uid="{4FB0FBE7-CCD0-4782-99E6-943B894C5201}"/>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4AB22-49D7-4085-856D-14F4F3019F88}">
  <dimension ref="B1:AB40"/>
  <sheetViews>
    <sheetView workbookViewId="0"/>
  </sheetViews>
  <sheetFormatPr defaultColWidth="9.1328125" defaultRowHeight="14.25"/>
  <cols>
    <col min="2" max="2" width="20.73046875" customWidth="1"/>
    <col min="3" max="6" width="15.59765625" customWidth="1"/>
    <col min="7" max="8" width="8.53125" customWidth="1"/>
    <col min="9" max="12" width="15.59765625" customWidth="1"/>
    <col min="13" max="13" width="14.06640625" customWidth="1"/>
    <col min="14" max="14" width="19.1328125" customWidth="1"/>
    <col min="15" max="15" width="15.73046875" customWidth="1"/>
    <col min="16" max="16" width="13.59765625" customWidth="1"/>
    <col min="17" max="17" width="16.59765625" customWidth="1"/>
  </cols>
  <sheetData>
    <row r="1" spans="2:28">
      <c r="B1" s="66" t="s">
        <v>114</v>
      </c>
    </row>
    <row r="3" spans="2:28" ht="15.75" customHeight="1">
      <c r="B3" s="441" t="s">
        <v>577</v>
      </c>
      <c r="C3" s="379"/>
      <c r="D3" s="379"/>
      <c r="E3" s="379"/>
      <c r="F3" s="379"/>
    </row>
    <row r="4" spans="2:28" ht="14.45" customHeight="1">
      <c r="B4" s="56" t="s">
        <v>72</v>
      </c>
      <c r="C4" s="56">
        <v>2023</v>
      </c>
      <c r="D4" s="56">
        <v>2022</v>
      </c>
      <c r="E4" s="56">
        <v>2021</v>
      </c>
      <c r="F4" s="56">
        <v>2020</v>
      </c>
      <c r="G4" s="312"/>
      <c r="H4" s="312"/>
    </row>
    <row r="5" spans="2:28" ht="14.45" customHeight="1">
      <c r="B5" s="12" t="s">
        <v>341</v>
      </c>
      <c r="C5" s="35">
        <v>177682</v>
      </c>
      <c r="D5" s="16">
        <v>180001</v>
      </c>
      <c r="E5" s="16">
        <v>158213</v>
      </c>
      <c r="F5" s="16">
        <v>154789</v>
      </c>
      <c r="G5" s="313"/>
      <c r="H5" s="313"/>
    </row>
    <row r="6" spans="2:28" ht="14.45" customHeight="1">
      <c r="B6" s="12" t="s">
        <v>284</v>
      </c>
      <c r="C6" s="35">
        <v>32698</v>
      </c>
      <c r="D6" s="16">
        <v>32617</v>
      </c>
      <c r="E6" s="16">
        <v>33313</v>
      </c>
      <c r="F6" s="16">
        <v>37068</v>
      </c>
      <c r="G6" s="313"/>
      <c r="H6" s="313"/>
    </row>
    <row r="7" spans="2:28" ht="14.45" customHeight="1">
      <c r="B7" s="14" t="s">
        <v>112</v>
      </c>
      <c r="C7" s="17">
        <f>SUM(C5:C6)</f>
        <v>210380</v>
      </c>
      <c r="D7" s="17">
        <f>SUM(D5:D6)</f>
        <v>212618</v>
      </c>
      <c r="E7" s="17">
        <f>SUM(E5:E6)</f>
        <v>191526</v>
      </c>
      <c r="F7" s="17">
        <v>191857</v>
      </c>
      <c r="G7" s="314"/>
      <c r="H7" s="314"/>
    </row>
    <row r="8" spans="2:28" ht="14.45" customHeight="1">
      <c r="B8" s="10" t="s">
        <v>595</v>
      </c>
    </row>
    <row r="9" spans="2:28" ht="14.45" customHeight="1"/>
    <row r="10" spans="2:28" ht="14.45" customHeight="1">
      <c r="L10" s="155"/>
    </row>
    <row r="11" spans="2:28" ht="14.45" customHeight="1">
      <c r="Y11" s="5"/>
      <c r="Z11" s="5"/>
      <c r="AA11" s="5"/>
      <c r="AB11" s="5"/>
    </row>
    <row r="12" spans="2:28" ht="14.45" customHeight="1">
      <c r="C12" s="386" t="s">
        <v>445</v>
      </c>
      <c r="D12" s="386"/>
      <c r="J12" s="386" t="s">
        <v>446</v>
      </c>
      <c r="K12" s="386"/>
      <c r="L12" s="386"/>
      <c r="Y12" s="5"/>
      <c r="Z12" s="5"/>
      <c r="AA12" s="5"/>
      <c r="AB12" s="5"/>
    </row>
    <row r="13" spans="2:28" ht="14.45" customHeight="1">
      <c r="Y13" s="5"/>
      <c r="Z13" s="5"/>
      <c r="AA13" s="5"/>
      <c r="AB13" s="5"/>
    </row>
    <row r="14" spans="2:28" ht="14.45" customHeight="1">
      <c r="B14" s="386" t="s">
        <v>447</v>
      </c>
      <c r="C14" s="386"/>
      <c r="D14" s="386"/>
      <c r="E14" s="386"/>
      <c r="F14" s="386"/>
      <c r="I14" s="386" t="s">
        <v>449</v>
      </c>
      <c r="J14" s="386"/>
      <c r="K14" s="386"/>
      <c r="L14" s="386"/>
      <c r="M14" s="386"/>
      <c r="N14" s="386"/>
    </row>
    <row r="15" spans="2:28" ht="4.5" customHeight="1">
      <c r="B15" s="191"/>
      <c r="C15" s="191"/>
      <c r="D15" s="191"/>
      <c r="E15" s="191"/>
      <c r="F15" s="191"/>
      <c r="I15" s="379"/>
      <c r="J15" s="379"/>
      <c r="K15" s="379"/>
      <c r="L15" s="379"/>
      <c r="M15" s="379"/>
      <c r="N15" s="379"/>
    </row>
    <row r="16" spans="2:28" ht="15" customHeight="1">
      <c r="B16" s="191"/>
      <c r="C16" s="191" t="s">
        <v>540</v>
      </c>
      <c r="D16" s="197" t="s">
        <v>438</v>
      </c>
      <c r="E16" s="197" t="s">
        <v>439</v>
      </c>
      <c r="F16" s="191" t="s">
        <v>440</v>
      </c>
      <c r="G16" s="201"/>
      <c r="H16" s="201"/>
      <c r="I16" s="56" t="s">
        <v>116</v>
      </c>
      <c r="J16" s="56" t="s">
        <v>513</v>
      </c>
      <c r="K16" s="56" t="s">
        <v>514</v>
      </c>
      <c r="L16" s="56" t="s">
        <v>515</v>
      </c>
      <c r="M16" s="56" t="s">
        <v>159</v>
      </c>
      <c r="N16" s="166" t="s">
        <v>112</v>
      </c>
    </row>
    <row r="17" spans="2:14" ht="14.45" customHeight="1">
      <c r="B17" s="188" t="s">
        <v>285</v>
      </c>
      <c r="C17" s="35">
        <v>106770</v>
      </c>
      <c r="D17" s="189">
        <v>142916</v>
      </c>
      <c r="E17" s="189">
        <v>99029</v>
      </c>
      <c r="F17" s="189">
        <v>108260</v>
      </c>
      <c r="G17" s="313"/>
      <c r="H17" s="313"/>
      <c r="I17" s="12" t="s">
        <v>287</v>
      </c>
      <c r="J17" s="76" t="s">
        <v>354</v>
      </c>
      <c r="K17" s="76">
        <v>23407</v>
      </c>
      <c r="L17" s="76" t="s">
        <v>354</v>
      </c>
      <c r="M17" s="76">
        <v>13661</v>
      </c>
      <c r="N17" s="18">
        <f>SUM(J17:M17)</f>
        <v>37068</v>
      </c>
    </row>
    <row r="18" spans="2:14" ht="14.45" customHeight="1">
      <c r="B18" s="19" t="s">
        <v>350</v>
      </c>
      <c r="C18" s="35">
        <v>44156</v>
      </c>
      <c r="D18" s="16">
        <v>23953</v>
      </c>
      <c r="E18" s="16">
        <v>46494</v>
      </c>
      <c r="F18" s="16">
        <v>22031</v>
      </c>
      <c r="G18" s="313"/>
      <c r="H18" s="313"/>
      <c r="I18" s="20">
        <v>2021</v>
      </c>
      <c r="J18" s="76" t="s">
        <v>354</v>
      </c>
      <c r="K18" s="76">
        <v>22464</v>
      </c>
      <c r="L18" s="76" t="s">
        <v>354</v>
      </c>
      <c r="M18" s="76">
        <v>10849</v>
      </c>
      <c r="N18" s="18">
        <f>SUM(J18:M18)</f>
        <v>33313</v>
      </c>
    </row>
    <row r="19" spans="2:14" ht="14.45" customHeight="1">
      <c r="B19" s="19" t="s">
        <v>286</v>
      </c>
      <c r="C19" s="35">
        <v>26756</v>
      </c>
      <c r="D19" s="16">
        <v>13132</v>
      </c>
      <c r="E19" s="16">
        <v>12690</v>
      </c>
      <c r="F19" s="16">
        <v>24498</v>
      </c>
      <c r="G19" s="313"/>
      <c r="H19" s="313"/>
      <c r="I19" s="20">
        <v>2022</v>
      </c>
      <c r="J19" s="76" t="s">
        <v>354</v>
      </c>
      <c r="K19" s="76">
        <v>26069</v>
      </c>
      <c r="L19" s="76" t="s">
        <v>354</v>
      </c>
      <c r="M19" s="76">
        <v>6548</v>
      </c>
      <c r="N19" s="18">
        <f>SUM(J19:M19)</f>
        <v>32617</v>
      </c>
    </row>
    <row r="20" spans="2:14" ht="14.45" customHeight="1">
      <c r="B20" s="19" t="s">
        <v>288</v>
      </c>
      <c r="C20" s="35">
        <v>31243</v>
      </c>
      <c r="D20" s="16">
        <v>27308</v>
      </c>
      <c r="E20" s="16">
        <v>17081</v>
      </c>
      <c r="F20" s="16">
        <v>20267</v>
      </c>
      <c r="G20" s="313"/>
      <c r="H20" s="313"/>
      <c r="I20" s="20">
        <v>2023</v>
      </c>
      <c r="J20" s="76">
        <v>26590</v>
      </c>
      <c r="K20" s="76">
        <v>26183</v>
      </c>
      <c r="L20" s="76">
        <v>9617</v>
      </c>
      <c r="M20" s="76">
        <v>6108</v>
      </c>
      <c r="N20" s="18">
        <f>J20+M20</f>
        <v>32698</v>
      </c>
    </row>
    <row r="21" spans="2:14" ht="14.45" customHeight="1">
      <c r="B21" s="10" t="s">
        <v>595</v>
      </c>
      <c r="C21" s="82"/>
      <c r="E21" s="155"/>
      <c r="F21" s="155"/>
      <c r="G21" s="313"/>
      <c r="H21" s="313"/>
      <c r="I21" s="10" t="s">
        <v>595</v>
      </c>
    </row>
    <row r="22" spans="2:14" ht="14.45" customHeight="1">
      <c r="B22" s="10" t="s">
        <v>441</v>
      </c>
      <c r="C22" s="82"/>
      <c r="E22" s="155"/>
      <c r="F22" s="155"/>
      <c r="H22" s="313"/>
      <c r="I22" s="10"/>
    </row>
    <row r="23" spans="2:14" ht="14.45" customHeight="1">
      <c r="B23" s="443"/>
      <c r="C23" s="443"/>
      <c r="D23" s="443"/>
      <c r="E23" s="443"/>
      <c r="F23" s="192"/>
      <c r="H23" s="313"/>
      <c r="I23" s="10" t="s">
        <v>582</v>
      </c>
    </row>
    <row r="24" spans="2:14" ht="14.45" customHeight="1">
      <c r="B24" s="395" t="s">
        <v>448</v>
      </c>
      <c r="C24" s="395"/>
      <c r="D24" s="395"/>
      <c r="E24" s="187"/>
      <c r="F24" s="187"/>
      <c r="H24" s="313"/>
      <c r="I24" s="10" t="s">
        <v>581</v>
      </c>
    </row>
    <row r="25" spans="2:14" ht="14.45" customHeight="1">
      <c r="B25" s="387"/>
      <c r="C25" s="387"/>
      <c r="D25" s="387"/>
      <c r="E25" s="155"/>
      <c r="F25" s="155"/>
      <c r="I25" s="10" t="s">
        <v>564</v>
      </c>
    </row>
    <row r="26" spans="2:14" ht="17.25" customHeight="1">
      <c r="B26" s="19" t="s">
        <v>442</v>
      </c>
      <c r="C26" s="35">
        <v>10405</v>
      </c>
      <c r="D26" s="13">
        <f>C26/$C$29</f>
        <v>0.14673115974729242</v>
      </c>
      <c r="I26" s="10" t="s">
        <v>565</v>
      </c>
    </row>
    <row r="27" spans="2:14" ht="14.45" customHeight="1">
      <c r="B27" s="19" t="s">
        <v>443</v>
      </c>
      <c r="C27" s="35">
        <v>7259</v>
      </c>
      <c r="D27" s="13">
        <f t="shared" ref="D27:D28" si="0">C27/$C$29</f>
        <v>0.1023663131768953</v>
      </c>
    </row>
    <row r="28" spans="2:14" ht="14.45" customHeight="1">
      <c r="B28" s="19" t="s">
        <v>444</v>
      </c>
      <c r="C28" s="35">
        <v>53248</v>
      </c>
      <c r="D28" s="13">
        <f t="shared" si="0"/>
        <v>0.75090252707581229</v>
      </c>
      <c r="I28" s="442" t="s">
        <v>450</v>
      </c>
      <c r="J28" s="442"/>
      <c r="L28" s="386" t="s">
        <v>451</v>
      </c>
      <c r="M28" s="386"/>
    </row>
    <row r="29" spans="2:14" ht="14.45" customHeight="1">
      <c r="B29" s="14" t="s">
        <v>112</v>
      </c>
      <c r="C29" s="17">
        <f>SUM(C18:C19)</f>
        <v>70912</v>
      </c>
      <c r="D29" s="130">
        <f>SUM(D26:D28)</f>
        <v>1</v>
      </c>
      <c r="E29" s="155"/>
      <c r="I29" s="442"/>
      <c r="J29" s="442"/>
      <c r="L29" s="379"/>
      <c r="M29" s="379"/>
    </row>
    <row r="30" spans="2:14" ht="14.45" customHeight="1">
      <c r="B30" s="10" t="s">
        <v>595</v>
      </c>
      <c r="E30" s="155"/>
      <c r="F30" s="155"/>
      <c r="I30" s="56" t="s">
        <v>289</v>
      </c>
      <c r="J30" s="56" t="s">
        <v>140</v>
      </c>
      <c r="L30" s="213" t="s">
        <v>119</v>
      </c>
      <c r="M30" s="56" t="s">
        <v>140</v>
      </c>
    </row>
    <row r="31" spans="2:14" ht="14.45" customHeight="1">
      <c r="B31" s="10" t="s">
        <v>372</v>
      </c>
      <c r="I31" s="12" t="s">
        <v>316</v>
      </c>
      <c r="J31" s="35">
        <v>2406</v>
      </c>
      <c r="L31" s="12" t="s">
        <v>499</v>
      </c>
      <c r="M31" s="35">
        <v>3478</v>
      </c>
    </row>
    <row r="32" spans="2:14" ht="14.45" customHeight="1">
      <c r="B32" s="84"/>
      <c r="C32" s="155"/>
      <c r="D32" s="82"/>
      <c r="I32" s="12" t="s">
        <v>60</v>
      </c>
      <c r="J32" s="35">
        <v>11088</v>
      </c>
      <c r="L32" s="12" t="s">
        <v>56</v>
      </c>
      <c r="M32" s="35">
        <v>5395</v>
      </c>
    </row>
    <row r="33" spans="2:13" ht="14.45" customHeight="1">
      <c r="C33" s="155"/>
      <c r="D33" s="23"/>
      <c r="E33" s="1"/>
      <c r="F33" s="1"/>
      <c r="I33" s="12" t="s">
        <v>61</v>
      </c>
      <c r="J33" s="35">
        <v>10890</v>
      </c>
      <c r="L33" s="12" t="s">
        <v>57</v>
      </c>
      <c r="M33" s="35">
        <v>4547</v>
      </c>
    </row>
    <row r="34" spans="2:13" ht="14.45" customHeight="1">
      <c r="B34" s="2"/>
      <c r="C34" s="3"/>
      <c r="D34" s="23"/>
      <c r="E34" s="1"/>
      <c r="F34" s="1"/>
      <c r="I34" s="12" t="s">
        <v>293</v>
      </c>
      <c r="J34" s="35">
        <f>7854+460</f>
        <v>8314</v>
      </c>
      <c r="L34" s="12" t="s">
        <v>58</v>
      </c>
      <c r="M34" s="35">
        <v>3478</v>
      </c>
    </row>
    <row r="35" spans="2:13" ht="14.45" customHeight="1">
      <c r="B35" s="23"/>
      <c r="C35" s="1"/>
      <c r="D35" s="23"/>
      <c r="E35" s="1"/>
      <c r="F35" s="1"/>
      <c r="I35" s="14" t="s">
        <v>112</v>
      </c>
      <c r="J35" s="17">
        <f>SUM(J31:J34)</f>
        <v>32698</v>
      </c>
      <c r="L35" s="12" t="s">
        <v>59</v>
      </c>
      <c r="M35" s="35">
        <v>4800</v>
      </c>
    </row>
    <row r="36" spans="2:13" ht="14.45" customHeight="1">
      <c r="B36" s="23"/>
      <c r="C36" s="1"/>
      <c r="D36" s="23"/>
      <c r="E36" s="1"/>
      <c r="F36" s="1"/>
      <c r="I36" s="10" t="s">
        <v>595</v>
      </c>
      <c r="L36" s="12" t="s">
        <v>336</v>
      </c>
      <c r="M36" s="35">
        <v>5774</v>
      </c>
    </row>
    <row r="37" spans="2:13" ht="14.45" customHeight="1">
      <c r="B37" s="23"/>
      <c r="C37" s="90"/>
      <c r="D37" s="126"/>
      <c r="E37" s="90"/>
      <c r="L37" s="12" t="s">
        <v>176</v>
      </c>
      <c r="M37" s="35">
        <v>5226</v>
      </c>
    </row>
    <row r="38" spans="2:13">
      <c r="B38" s="23"/>
      <c r="C38" s="90"/>
      <c r="D38" s="126"/>
      <c r="E38" s="90"/>
      <c r="L38" s="214" t="s">
        <v>112</v>
      </c>
      <c r="M38" s="17">
        <f>SUM(M31:M37)</f>
        <v>32698</v>
      </c>
    </row>
    <row r="39" spans="2:13">
      <c r="B39" s="23"/>
      <c r="C39" s="90"/>
      <c r="D39" s="90"/>
      <c r="E39" s="82"/>
      <c r="L39" s="10" t="s">
        <v>595</v>
      </c>
    </row>
    <row r="40" spans="2:13" ht="16.899999999999999" customHeight="1">
      <c r="C40" s="82"/>
      <c r="D40" s="82"/>
      <c r="E40" s="82"/>
    </row>
  </sheetData>
  <mergeCells count="9">
    <mergeCell ref="B3:F3"/>
    <mergeCell ref="I28:J29"/>
    <mergeCell ref="L28:M29"/>
    <mergeCell ref="B23:E23"/>
    <mergeCell ref="B24:D25"/>
    <mergeCell ref="B14:F14"/>
    <mergeCell ref="C12:D12"/>
    <mergeCell ref="I14:N15"/>
    <mergeCell ref="J12:L12"/>
  </mergeCells>
  <hyperlinks>
    <hyperlink ref="B1" location="'Table of Contents'!A1" display="Table of Contents" xr:uid="{0AC4C894-276F-4068-8953-64D9F7922FD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3377-C794-4605-8F46-48482FFC3C1E}">
  <dimension ref="B1:AE51"/>
  <sheetViews>
    <sheetView workbookViewId="0"/>
  </sheetViews>
  <sheetFormatPr defaultColWidth="9" defaultRowHeight="15.4"/>
  <cols>
    <col min="1" max="1" width="9" style="5"/>
    <col min="2" max="2" width="12.86328125" style="5" customWidth="1"/>
    <col min="3" max="3" width="17" customWidth="1"/>
    <col min="4" max="4" width="17.265625" customWidth="1"/>
    <col min="5" max="5" width="16" style="5" customWidth="1"/>
    <col min="6" max="6" width="16.1328125" style="5" customWidth="1"/>
    <col min="7" max="7" width="9" style="5"/>
    <col min="8" max="8" width="9" style="5" customWidth="1"/>
    <col min="9" max="9" width="18" style="5" bestFit="1" customWidth="1"/>
    <col min="10" max="10" width="9" style="5" customWidth="1"/>
    <col min="11" max="11" width="21.86328125" style="5" customWidth="1"/>
    <col min="12" max="12" width="13.33203125" style="5" customWidth="1"/>
    <col min="13" max="25" width="9" style="5" customWidth="1"/>
    <col min="26" max="26" width="9" style="5"/>
    <col min="27" max="27" width="49.59765625" style="5" customWidth="1"/>
    <col min="28" max="16384" width="9" style="5"/>
  </cols>
  <sheetData>
    <row r="1" spans="2:31">
      <c r="B1" s="11" t="s">
        <v>114</v>
      </c>
      <c r="K1" s="4"/>
      <c r="AA1" t="str">
        <f>IFERROR(IF(#REF!="","",#REF!),"")</f>
        <v/>
      </c>
      <c r="AB1"/>
      <c r="AC1"/>
      <c r="AD1"/>
      <c r="AE1"/>
    </row>
    <row r="2" spans="2:31" ht="18.75" customHeight="1">
      <c r="B2" s="370" t="s">
        <v>110</v>
      </c>
      <c r="C2" s="370"/>
      <c r="D2" s="370"/>
      <c r="E2" s="370"/>
      <c r="F2" s="370"/>
      <c r="K2" s="6"/>
      <c r="L2" s="7"/>
      <c r="AA2" t="str">
        <f>IFERROR(IF(#REF!="","",#REF!),"")</f>
        <v/>
      </c>
      <c r="AB2"/>
      <c r="AC2" s="138"/>
      <c r="AD2"/>
      <c r="AE2" s="138"/>
    </row>
    <row r="3" spans="2:31" ht="28.5">
      <c r="B3" s="128" t="s">
        <v>0</v>
      </c>
      <c r="C3" s="137" t="s">
        <v>375</v>
      </c>
      <c r="D3" s="137" t="s">
        <v>374</v>
      </c>
      <c r="E3" s="137" t="s">
        <v>412</v>
      </c>
      <c r="F3" s="137" t="s">
        <v>411</v>
      </c>
      <c r="K3" s="6"/>
      <c r="L3" s="7"/>
      <c r="AA3" t="str">
        <f>IFERROR(IF(#REF!="","",#REF!),"")</f>
        <v/>
      </c>
      <c r="AB3"/>
      <c r="AC3" s="138"/>
      <c r="AD3"/>
      <c r="AE3" s="138"/>
    </row>
    <row r="4" spans="2:31">
      <c r="B4" s="133" t="s">
        <v>1</v>
      </c>
      <c r="C4" s="12">
        <v>294</v>
      </c>
      <c r="D4" s="35">
        <v>10375</v>
      </c>
      <c r="E4" s="35">
        <v>18735</v>
      </c>
      <c r="F4" s="129">
        <f>(C4+D4)/E4</f>
        <v>0.56946890846010145</v>
      </c>
      <c r="K4" s="6"/>
      <c r="L4" s="7"/>
      <c r="AA4" t="str">
        <f>IFERROR(IF(#REF!="","",#REF!),"")</f>
        <v/>
      </c>
      <c r="AB4"/>
      <c r="AC4" s="138"/>
      <c r="AD4"/>
      <c r="AE4" s="138"/>
    </row>
    <row r="5" spans="2:31">
      <c r="B5" s="133" t="s">
        <v>2</v>
      </c>
      <c r="C5" s="12">
        <v>405</v>
      </c>
      <c r="D5" s="35">
        <v>6515</v>
      </c>
      <c r="E5" s="35">
        <v>17040</v>
      </c>
      <c r="F5" s="129">
        <f t="shared" ref="F5:F42" si="0">(C5+D5)/E5</f>
        <v>0.4061032863849765</v>
      </c>
      <c r="K5" s="6"/>
      <c r="L5" s="7"/>
      <c r="AA5" t="str">
        <f>IFERROR(IF(#REF!="","",#REF!),"")</f>
        <v/>
      </c>
      <c r="AB5"/>
      <c r="AC5" s="138"/>
      <c r="AD5"/>
      <c r="AE5"/>
    </row>
    <row r="6" spans="2:31">
      <c r="B6" s="133" t="s">
        <v>3</v>
      </c>
      <c r="C6" s="35">
        <v>3941</v>
      </c>
      <c r="D6" s="35">
        <v>62990</v>
      </c>
      <c r="E6" s="35">
        <v>178162</v>
      </c>
      <c r="F6" s="129">
        <f t="shared" si="0"/>
        <v>0.37567494751967312</v>
      </c>
      <c r="K6" s="6"/>
      <c r="L6" s="7"/>
      <c r="AA6" t="str">
        <f>IFERROR(IF(#REF!="","",#REF!),"")</f>
        <v/>
      </c>
      <c r="AB6"/>
      <c r="AC6" s="138"/>
      <c r="AD6"/>
      <c r="AE6"/>
    </row>
    <row r="7" spans="2:31">
      <c r="B7" s="133" t="s">
        <v>4</v>
      </c>
      <c r="C7" s="35">
        <v>2596</v>
      </c>
      <c r="D7" s="35">
        <v>24882</v>
      </c>
      <c r="E7" s="35">
        <v>63697</v>
      </c>
      <c r="F7" s="129">
        <f t="shared" si="0"/>
        <v>0.4313860935365873</v>
      </c>
      <c r="K7" s="6"/>
      <c r="L7" s="7"/>
      <c r="AA7" t="str">
        <f>IFERROR(IF(#REF!="","",#REF!),"")</f>
        <v/>
      </c>
      <c r="AB7"/>
      <c r="AC7" s="138"/>
      <c r="AD7"/>
      <c r="AE7"/>
    </row>
    <row r="8" spans="2:31">
      <c r="B8" s="133" t="s">
        <v>5</v>
      </c>
      <c r="C8" s="35">
        <v>2687</v>
      </c>
      <c r="D8" s="35">
        <v>20546</v>
      </c>
      <c r="E8" s="35">
        <v>52110</v>
      </c>
      <c r="F8" s="129">
        <f t="shared" si="0"/>
        <v>0.44584532719247744</v>
      </c>
      <c r="K8" s="6"/>
      <c r="L8" s="7"/>
      <c r="AA8" t="str">
        <f>IFERROR(IF(#REF!="","",#REF!),"")</f>
        <v/>
      </c>
      <c r="AB8"/>
      <c r="AC8" s="138"/>
      <c r="AD8"/>
      <c r="AE8" s="138"/>
    </row>
    <row r="9" spans="2:31">
      <c r="B9" s="133" t="s">
        <v>6</v>
      </c>
      <c r="C9" s="35">
        <v>15374</v>
      </c>
      <c r="D9" s="35">
        <v>127941</v>
      </c>
      <c r="E9" s="35">
        <v>434326</v>
      </c>
      <c r="F9" s="129">
        <f t="shared" si="0"/>
        <v>0.32997103558156776</v>
      </c>
      <c r="K9" s="6"/>
      <c r="L9" s="7"/>
      <c r="AA9" t="str">
        <f>IFERROR(IF(#REF!="","",#REF!),"")</f>
        <v/>
      </c>
      <c r="AB9"/>
      <c r="AC9" s="138"/>
      <c r="AD9"/>
      <c r="AE9" s="138"/>
    </row>
    <row r="10" spans="2:31">
      <c r="B10" s="133" t="s">
        <v>7</v>
      </c>
      <c r="C10" s="12">
        <v>86</v>
      </c>
      <c r="D10" s="35">
        <v>1030</v>
      </c>
      <c r="E10" s="35">
        <v>2737</v>
      </c>
      <c r="F10" s="129">
        <f t="shared" si="0"/>
        <v>0.40774570697844353</v>
      </c>
      <c r="K10" s="6"/>
      <c r="L10" s="7"/>
      <c r="AA10" t="str">
        <f>IFERROR(IF(#REF!="","",#REF!),"")</f>
        <v/>
      </c>
      <c r="AB10"/>
      <c r="AC10" s="138"/>
      <c r="AD10"/>
      <c r="AE10"/>
    </row>
    <row r="11" spans="2:31">
      <c r="B11" s="133" t="s">
        <v>8</v>
      </c>
      <c r="C11" s="35">
        <v>2412</v>
      </c>
      <c r="D11" s="35">
        <v>35277</v>
      </c>
      <c r="E11" s="35">
        <v>88981</v>
      </c>
      <c r="F11" s="129">
        <f t="shared" si="0"/>
        <v>0.42356233353187761</v>
      </c>
      <c r="K11" s="6"/>
      <c r="L11" s="7"/>
      <c r="AA11" t="str">
        <f>IFERROR(IF(#REF!="","",#REF!),"")</f>
        <v/>
      </c>
      <c r="AB11"/>
      <c r="AC11" s="138"/>
      <c r="AD11"/>
    </row>
    <row r="12" spans="2:31">
      <c r="B12" s="133" t="s">
        <v>9</v>
      </c>
      <c r="C12" s="12">
        <v>977</v>
      </c>
      <c r="D12" s="35">
        <v>13851</v>
      </c>
      <c r="E12" s="35">
        <v>35820</v>
      </c>
      <c r="F12" s="129">
        <f t="shared" si="0"/>
        <v>0.41395868230039085</v>
      </c>
      <c r="K12" s="6"/>
      <c r="L12" s="7"/>
      <c r="AA12" t="str">
        <f>IFERROR(IF(#REF!="","",#REF!),"")</f>
        <v/>
      </c>
    </row>
    <row r="13" spans="2:31">
      <c r="B13" s="133" t="s">
        <v>10</v>
      </c>
      <c r="C13" s="12">
        <v>159</v>
      </c>
      <c r="D13" s="35">
        <v>2620</v>
      </c>
      <c r="E13" s="35">
        <v>4943</v>
      </c>
      <c r="F13" s="129">
        <f t="shared" si="0"/>
        <v>0.56220918470564429</v>
      </c>
      <c r="K13" s="6"/>
      <c r="L13" s="7"/>
      <c r="AA13" t="str">
        <f>IFERROR(IF(#REF!="","",#REF!),"")</f>
        <v/>
      </c>
    </row>
    <row r="14" spans="2:31">
      <c r="B14" s="133" t="s">
        <v>11</v>
      </c>
      <c r="C14" s="35">
        <v>1187</v>
      </c>
      <c r="D14" s="35">
        <v>38106</v>
      </c>
      <c r="E14" s="35">
        <v>89865</v>
      </c>
      <c r="F14" s="129">
        <f t="shared" si="0"/>
        <v>0.43724475602292329</v>
      </c>
      <c r="K14" s="6"/>
      <c r="L14" s="7"/>
      <c r="AA14" t="str">
        <f>IFERROR(IF(#REF!="","",#REF!),"")</f>
        <v/>
      </c>
    </row>
    <row r="15" spans="2:31">
      <c r="B15" s="133" t="s">
        <v>12</v>
      </c>
      <c r="C15" s="12">
        <v>59</v>
      </c>
      <c r="D15" s="12">
        <v>592</v>
      </c>
      <c r="E15" s="35">
        <v>1655</v>
      </c>
      <c r="F15" s="129">
        <f t="shared" si="0"/>
        <v>0.3933534743202417</v>
      </c>
      <c r="K15" s="6"/>
      <c r="L15" s="7"/>
      <c r="AA15" t="str">
        <f>IFERROR(IF(#REF!="","",#REF!),"")</f>
        <v/>
      </c>
    </row>
    <row r="16" spans="2:31">
      <c r="B16" s="133" t="s">
        <v>13</v>
      </c>
      <c r="C16" s="35">
        <v>1584</v>
      </c>
      <c r="D16" s="35">
        <v>40728</v>
      </c>
      <c r="E16" s="35">
        <v>86896</v>
      </c>
      <c r="F16" s="129">
        <f t="shared" si="0"/>
        <v>0.48692690112318171</v>
      </c>
      <c r="K16" s="6"/>
      <c r="L16" s="7"/>
      <c r="AA16" t="str">
        <f>IFERROR(IF(#REF!="","",#REF!),"")</f>
        <v/>
      </c>
    </row>
    <row r="17" spans="2:27">
      <c r="B17" s="133" t="s">
        <v>14</v>
      </c>
      <c r="C17" s="35">
        <v>1759</v>
      </c>
      <c r="D17" s="35">
        <v>25661</v>
      </c>
      <c r="E17" s="35">
        <v>58423</v>
      </c>
      <c r="F17" s="129">
        <f t="shared" si="0"/>
        <v>0.46933570682779041</v>
      </c>
      <c r="K17" s="6"/>
      <c r="L17" s="7"/>
      <c r="AA17" t="str">
        <f>IFERROR(IF(#REF!="","",#REF!),"")</f>
        <v/>
      </c>
    </row>
    <row r="18" spans="2:27">
      <c r="B18" s="133" t="s">
        <v>15</v>
      </c>
      <c r="C18" s="35">
        <v>2814</v>
      </c>
      <c r="D18" s="35">
        <v>15016</v>
      </c>
      <c r="E18" s="35">
        <v>63609</v>
      </c>
      <c r="F18" s="129">
        <f t="shared" si="0"/>
        <v>0.28030624597148202</v>
      </c>
      <c r="K18" s="6"/>
      <c r="L18" s="7"/>
      <c r="AA18" t="str">
        <f>IFERROR(IF(#REF!="","",#REF!),"")</f>
        <v/>
      </c>
    </row>
    <row r="19" spans="2:27">
      <c r="B19" s="133" t="s">
        <v>16</v>
      </c>
      <c r="C19" s="35">
        <v>1554</v>
      </c>
      <c r="D19" s="35">
        <v>7329</v>
      </c>
      <c r="E19" s="35">
        <v>20043</v>
      </c>
      <c r="F19" s="129">
        <f t="shared" si="0"/>
        <v>0.44319712617871576</v>
      </c>
      <c r="H19" s="5" t="s">
        <v>149</v>
      </c>
      <c r="K19" s="6"/>
      <c r="L19" s="7"/>
      <c r="AA19" t="str">
        <f>IFERROR(IF(#REF!="","",#REF!),"")</f>
        <v/>
      </c>
    </row>
    <row r="20" spans="2:27">
      <c r="B20" s="133" t="s">
        <v>17</v>
      </c>
      <c r="C20" s="35">
        <v>76662</v>
      </c>
      <c r="D20" s="35">
        <v>428674</v>
      </c>
      <c r="E20" s="35">
        <v>2000175</v>
      </c>
      <c r="F20" s="129">
        <f t="shared" si="0"/>
        <v>0.25264589348432009</v>
      </c>
      <c r="K20" s="6"/>
      <c r="L20" s="7"/>
      <c r="AA20" t="str">
        <f>IFERROR(IF(#REF!="","",#REF!),"")</f>
        <v/>
      </c>
    </row>
    <row r="21" spans="2:27">
      <c r="B21" s="133" t="s">
        <v>18</v>
      </c>
      <c r="C21" s="35">
        <v>6803</v>
      </c>
      <c r="D21" s="35">
        <v>53047</v>
      </c>
      <c r="E21" s="35">
        <v>225085</v>
      </c>
      <c r="F21" s="129">
        <f t="shared" si="0"/>
        <v>0.26589954905924429</v>
      </c>
      <c r="I21" s="204"/>
      <c r="K21" s="6"/>
      <c r="L21" s="7"/>
      <c r="AA21" t="str">
        <f>IFERROR(IF(#REF!="","",#REF!),"")</f>
        <v/>
      </c>
    </row>
    <row r="22" spans="2:27">
      <c r="B22" s="133" t="s">
        <v>19</v>
      </c>
      <c r="C22" s="35">
        <v>1314</v>
      </c>
      <c r="D22" s="35">
        <v>10244</v>
      </c>
      <c r="E22" s="35">
        <v>38251</v>
      </c>
      <c r="F22" s="129">
        <f t="shared" si="0"/>
        <v>0.30216203497947763</v>
      </c>
      <c r="K22" s="6"/>
      <c r="L22" s="7"/>
      <c r="AA22" t="str">
        <f>IFERROR(IF(#REF!="","",#REF!),"")</f>
        <v/>
      </c>
    </row>
    <row r="23" spans="2:27">
      <c r="B23" s="133" t="s">
        <v>20</v>
      </c>
      <c r="C23" s="12">
        <v>933</v>
      </c>
      <c r="D23" s="35">
        <v>6355</v>
      </c>
      <c r="E23" s="35">
        <v>17379</v>
      </c>
      <c r="F23" s="129">
        <f t="shared" si="0"/>
        <v>0.41935669486161459</v>
      </c>
      <c r="K23" s="204"/>
      <c r="L23" s="7"/>
      <c r="AA23" t="str">
        <f>IFERROR(IF(#REF!="","",#REF!),"")</f>
        <v/>
      </c>
    </row>
    <row r="24" spans="2:27">
      <c r="B24" s="133" t="s">
        <v>21</v>
      </c>
      <c r="C24" s="35">
        <v>1722</v>
      </c>
      <c r="D24" s="35">
        <v>27391</v>
      </c>
      <c r="E24" s="35">
        <v>64110</v>
      </c>
      <c r="F24" s="129">
        <f t="shared" si="0"/>
        <v>0.45411012322570582</v>
      </c>
      <c r="L24" s="7"/>
      <c r="AA24" t="str">
        <f>IFERROR(IF(#REF!="","",#REF!),"")</f>
        <v/>
      </c>
    </row>
    <row r="25" spans="2:27">
      <c r="B25" s="133" t="s">
        <v>22</v>
      </c>
      <c r="C25" s="12">
        <v>343</v>
      </c>
      <c r="D25" s="35">
        <v>3468</v>
      </c>
      <c r="E25" s="35">
        <v>7924</v>
      </c>
      <c r="F25" s="129">
        <f t="shared" si="0"/>
        <v>0.48094396769308428</v>
      </c>
      <c r="I25" s="204"/>
      <c r="L25" s="7"/>
      <c r="AA25" t="str">
        <f>IFERROR(IF(#REF!="","",#REF!),"")</f>
        <v/>
      </c>
    </row>
    <row r="26" spans="2:27">
      <c r="B26" s="133" t="s">
        <v>23</v>
      </c>
      <c r="C26" s="35">
        <v>1317</v>
      </c>
      <c r="D26" s="35">
        <v>19130</v>
      </c>
      <c r="E26" s="35">
        <v>49167</v>
      </c>
      <c r="F26" s="129">
        <f t="shared" si="0"/>
        <v>0.41586836699412205</v>
      </c>
      <c r="L26" s="7"/>
      <c r="AA26" t="str">
        <f>IFERROR(IF(#REF!="","",#REF!),"")</f>
        <v/>
      </c>
    </row>
    <row r="27" spans="2:27">
      <c r="B27" s="133" t="s">
        <v>24</v>
      </c>
      <c r="C27" s="35">
        <v>1239</v>
      </c>
      <c r="D27" s="35">
        <v>16772</v>
      </c>
      <c r="E27" s="35">
        <v>32396</v>
      </c>
      <c r="F27" s="129">
        <f t="shared" si="0"/>
        <v>0.55596369922212618</v>
      </c>
      <c r="K27" s="204"/>
      <c r="L27" s="7"/>
    </row>
    <row r="28" spans="2:27">
      <c r="B28" s="133" t="s">
        <v>25</v>
      </c>
      <c r="C28" s="12">
        <v>652</v>
      </c>
      <c r="D28" s="35">
        <v>6560</v>
      </c>
      <c r="E28" s="35">
        <v>15812</v>
      </c>
      <c r="F28" s="129">
        <f t="shared" si="0"/>
        <v>0.45610928408803442</v>
      </c>
      <c r="L28" s="7"/>
    </row>
    <row r="29" spans="2:27">
      <c r="B29" s="133" t="s">
        <v>26</v>
      </c>
      <c r="C29" s="12">
        <v>360</v>
      </c>
      <c r="D29" s="35">
        <v>4839</v>
      </c>
      <c r="E29" s="35">
        <v>9641</v>
      </c>
      <c r="F29" s="129">
        <f t="shared" si="0"/>
        <v>0.5392594129239705</v>
      </c>
      <c r="K29" s="6"/>
      <c r="L29" s="7"/>
    </row>
    <row r="30" spans="2:27">
      <c r="B30" s="133" t="s">
        <v>27</v>
      </c>
      <c r="C30" s="35">
        <v>18834</v>
      </c>
      <c r="D30" s="35">
        <v>236938</v>
      </c>
      <c r="E30" s="35">
        <v>797540</v>
      </c>
      <c r="F30" s="129">
        <f t="shared" si="0"/>
        <v>0.32070115605486871</v>
      </c>
      <c r="L30" s="7"/>
    </row>
    <row r="31" spans="2:27">
      <c r="B31" s="133" t="s">
        <v>28</v>
      </c>
      <c r="C31" s="35">
        <v>1631</v>
      </c>
      <c r="D31" s="35">
        <v>3847</v>
      </c>
      <c r="E31" s="35">
        <v>11741</v>
      </c>
      <c r="F31" s="129">
        <f t="shared" si="0"/>
        <v>0.46657013882974191</v>
      </c>
      <c r="L31" s="7"/>
    </row>
    <row r="32" spans="2:27">
      <c r="B32" s="133" t="s">
        <v>29</v>
      </c>
      <c r="C32" s="35">
        <v>3665</v>
      </c>
      <c r="D32" s="35">
        <v>36135</v>
      </c>
      <c r="E32" s="35">
        <v>100761</v>
      </c>
      <c r="F32" s="129">
        <f t="shared" si="0"/>
        <v>0.39499409493752541</v>
      </c>
      <c r="K32" s="204"/>
      <c r="L32" s="7"/>
    </row>
    <row r="33" spans="2:12">
      <c r="B33" s="133" t="s">
        <v>30</v>
      </c>
      <c r="C33" s="12">
        <v>373</v>
      </c>
      <c r="D33" s="35">
        <v>2221</v>
      </c>
      <c r="E33" s="35">
        <v>9146</v>
      </c>
      <c r="F33" s="129">
        <f t="shared" si="0"/>
        <v>0.28362125519352721</v>
      </c>
      <c r="L33" s="7"/>
    </row>
    <row r="34" spans="2:12">
      <c r="B34" s="133" t="s">
        <v>31</v>
      </c>
      <c r="C34" s="35">
        <v>20999</v>
      </c>
      <c r="D34" s="35">
        <v>179192</v>
      </c>
      <c r="E34" s="35">
        <v>721984</v>
      </c>
      <c r="F34" s="129">
        <f t="shared" si="0"/>
        <v>0.27727899787252902</v>
      </c>
      <c r="K34" s="6"/>
      <c r="L34" s="7"/>
    </row>
    <row r="35" spans="2:12">
      <c r="B35" s="133" t="s">
        <v>32</v>
      </c>
      <c r="C35" s="35">
        <v>12993</v>
      </c>
      <c r="D35" s="35">
        <v>165120</v>
      </c>
      <c r="E35" s="35">
        <v>454383</v>
      </c>
      <c r="F35" s="129">
        <f t="shared" si="0"/>
        <v>0.39198869676022208</v>
      </c>
      <c r="L35" s="7"/>
    </row>
    <row r="36" spans="2:12">
      <c r="B36" s="133" t="s">
        <v>33</v>
      </c>
      <c r="C36" s="35">
        <v>1211</v>
      </c>
      <c r="D36" s="35">
        <v>14514</v>
      </c>
      <c r="E36" s="35">
        <v>35118</v>
      </c>
      <c r="F36" s="129">
        <f t="shared" si="0"/>
        <v>0.44777606925223534</v>
      </c>
    </row>
    <row r="37" spans="2:12">
      <c r="B37" s="133" t="s">
        <v>34</v>
      </c>
      <c r="C37" s="35">
        <v>6569</v>
      </c>
      <c r="D37" s="35">
        <v>68026</v>
      </c>
      <c r="E37" s="35">
        <v>243255</v>
      </c>
      <c r="F37" s="129">
        <f t="shared" si="0"/>
        <v>0.30665351174693223</v>
      </c>
      <c r="K37" s="204"/>
      <c r="L37" s="7"/>
    </row>
    <row r="38" spans="2:12">
      <c r="B38" s="133" t="s">
        <v>35</v>
      </c>
      <c r="C38" s="12">
        <v>118</v>
      </c>
      <c r="D38" s="35">
        <v>1192</v>
      </c>
      <c r="E38" s="35">
        <v>2974</v>
      </c>
      <c r="F38" s="129">
        <f t="shared" si="0"/>
        <v>0.44048419636852726</v>
      </c>
      <c r="L38" s="7"/>
    </row>
    <row r="39" spans="2:12">
      <c r="B39" s="133" t="s">
        <v>36</v>
      </c>
      <c r="C39" s="35">
        <v>1209</v>
      </c>
      <c r="D39" s="35">
        <v>16519</v>
      </c>
      <c r="E39" s="35">
        <v>49956</v>
      </c>
      <c r="F39" s="129">
        <f t="shared" si="0"/>
        <v>0.35487228761309952</v>
      </c>
      <c r="K39" s="6"/>
      <c r="L39" s="7"/>
    </row>
    <row r="40" spans="2:12">
      <c r="B40" s="133" t="s">
        <v>37</v>
      </c>
      <c r="C40" s="35">
        <v>9387</v>
      </c>
      <c r="D40" s="35">
        <v>56700</v>
      </c>
      <c r="E40" s="35">
        <v>186038</v>
      </c>
      <c r="F40" s="129">
        <f t="shared" si="0"/>
        <v>0.35523387694987046</v>
      </c>
      <c r="K40" s="8"/>
      <c r="L40" s="7"/>
    </row>
    <row r="41" spans="2:12">
      <c r="B41" s="133" t="s">
        <v>38</v>
      </c>
      <c r="C41" s="12">
        <v>865</v>
      </c>
      <c r="D41" s="35">
        <v>9035</v>
      </c>
      <c r="E41" s="35">
        <v>41758</v>
      </c>
      <c r="F41" s="129">
        <f t="shared" si="0"/>
        <v>0.23708031993869438</v>
      </c>
      <c r="K41" s="6"/>
      <c r="L41" s="7"/>
    </row>
    <row r="42" spans="2:12">
      <c r="B42" s="133" t="s">
        <v>39</v>
      </c>
      <c r="C42" s="35">
        <v>3293</v>
      </c>
      <c r="D42" s="35">
        <v>113383</v>
      </c>
      <c r="E42" s="35">
        <v>221061</v>
      </c>
      <c r="F42" s="129">
        <f t="shared" si="0"/>
        <v>0.52780001899928075</v>
      </c>
      <c r="K42" s="6"/>
      <c r="L42" s="7"/>
    </row>
    <row r="43" spans="2:12">
      <c r="B43" s="133" t="s">
        <v>333</v>
      </c>
      <c r="C43" s="12"/>
      <c r="D43" s="35">
        <v>1796</v>
      </c>
      <c r="E43" s="12"/>
      <c r="F43" s="129"/>
      <c r="K43" s="139"/>
    </row>
    <row r="44" spans="2:12">
      <c r="B44" s="9" t="s">
        <v>167</v>
      </c>
      <c r="C44" s="9">
        <v>210380</v>
      </c>
      <c r="D44" s="9">
        <v>1914557</v>
      </c>
      <c r="E44" s="9">
        <v>6552697</v>
      </c>
      <c r="F44" s="25">
        <f>(C44+D44)/E44</f>
        <v>0.32428433666320905</v>
      </c>
      <c r="H44" s="5" t="s">
        <v>371</v>
      </c>
    </row>
    <row r="45" spans="2:12">
      <c r="B45" s="158" t="s">
        <v>592</v>
      </c>
      <c r="C45" s="10"/>
      <c r="D45" s="10"/>
      <c r="E45" s="113"/>
      <c r="F45" s="113"/>
    </row>
    <row r="46" spans="2:12" ht="40.5" customHeight="1">
      <c r="B46" s="372" t="s">
        <v>495</v>
      </c>
      <c r="C46" s="372"/>
      <c r="D46" s="372"/>
      <c r="E46" s="372"/>
      <c r="F46" s="372"/>
    </row>
    <row r="47" spans="2:12">
      <c r="B47" s="372"/>
      <c r="C47" s="372"/>
      <c r="D47" s="372"/>
      <c r="E47" s="372"/>
      <c r="F47" s="372"/>
    </row>
    <row r="48" spans="2:12">
      <c r="B48" s="10" t="s">
        <v>113</v>
      </c>
      <c r="C48" s="113"/>
      <c r="D48" s="113"/>
      <c r="E48" s="113"/>
      <c r="F48" s="113"/>
    </row>
    <row r="49" spans="2:6" ht="15.75" customHeight="1">
      <c r="B49" s="371" t="s">
        <v>593</v>
      </c>
      <c r="C49" s="371"/>
      <c r="D49" s="371"/>
      <c r="E49" s="371"/>
      <c r="F49" s="371"/>
    </row>
    <row r="50" spans="2:6" ht="15.75" customHeight="1">
      <c r="B50" s="371"/>
      <c r="C50" s="371"/>
      <c r="D50" s="371"/>
      <c r="E50" s="371"/>
      <c r="F50" s="371"/>
    </row>
    <row r="51" spans="2:6" ht="15.75" customHeight="1">
      <c r="B51" s="371"/>
      <c r="C51" s="371"/>
      <c r="D51" s="371"/>
      <c r="E51" s="371"/>
      <c r="F51" s="371"/>
    </row>
  </sheetData>
  <mergeCells count="3">
    <mergeCell ref="B2:F2"/>
    <mergeCell ref="B49:F51"/>
    <mergeCell ref="B46:F47"/>
  </mergeCells>
  <conditionalFormatting sqref="C4:C43">
    <cfRule type="top10" dxfId="22" priority="1" rank="10"/>
  </conditionalFormatting>
  <conditionalFormatting sqref="C4:E43">
    <cfRule type="top10" dxfId="21" priority="4" rank="10"/>
  </conditionalFormatting>
  <conditionalFormatting sqref="D4:D43">
    <cfRule type="top10" dxfId="20" priority="2" rank="10"/>
  </conditionalFormatting>
  <conditionalFormatting sqref="E4:E42">
    <cfRule type="top10" dxfId="19" priority="3" rank="10"/>
  </conditionalFormatting>
  <conditionalFormatting sqref="F4:F42">
    <cfRule type="top10" dxfId="18" priority="5" rank="10"/>
  </conditionalFormatting>
  <hyperlinks>
    <hyperlink ref="B1" location="'Table of Contents'!A1" display="Table of Contents" xr:uid="{CFB9C52A-3AA4-4457-9AE1-CEB309613FA3}"/>
    <hyperlink ref="B46:F47" r:id="rId1" display="Percent calculated using Washington State Office of Financial Management (OFM) data for county population &lt;65 in 2021. (Link : https://ofm.wa.gov/washington-data-research/population-demographics/population-estimates/estimates-april-1-population-age-sex-race-and-hispanic-origin)" xr:uid="{016E2D73-A8EB-4E93-AAA2-5C4B5498AD29}"/>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4648-C64B-49EA-AAB0-D84DC565E831}">
  <dimension ref="A1:AF82"/>
  <sheetViews>
    <sheetView workbookViewId="0"/>
  </sheetViews>
  <sheetFormatPr defaultColWidth="9" defaultRowHeight="14.25"/>
  <cols>
    <col min="1" max="1" width="9" style="85"/>
    <col min="2" max="3" width="19.46484375" style="85" customWidth="1"/>
    <col min="4" max="7" width="17.33203125" style="85" customWidth="1"/>
    <col min="8" max="8" width="15.59765625" style="85" customWidth="1"/>
    <col min="9" max="13" width="14.3984375" style="85" customWidth="1"/>
    <col min="14" max="15" width="9" style="85"/>
    <col min="16" max="16" width="10" style="85" bestFit="1" customWidth="1"/>
    <col min="17" max="16384" width="9" style="85"/>
  </cols>
  <sheetData>
    <row r="1" spans="1:32">
      <c r="A1"/>
      <c r="B1" s="66" t="s">
        <v>114</v>
      </c>
      <c r="C1"/>
      <c r="D1"/>
      <c r="E1"/>
      <c r="F1"/>
      <c r="G1"/>
      <c r="H1"/>
      <c r="I1"/>
      <c r="J1"/>
      <c r="K1"/>
      <c r="L1"/>
      <c r="M1"/>
      <c r="N1"/>
      <c r="O1"/>
      <c r="P1"/>
      <c r="Q1"/>
      <c r="R1"/>
      <c r="S1"/>
      <c r="T1"/>
      <c r="U1"/>
      <c r="V1"/>
      <c r="W1"/>
      <c r="X1"/>
      <c r="Y1"/>
      <c r="Z1"/>
      <c r="AA1"/>
      <c r="AB1"/>
      <c r="AC1"/>
      <c r="AD1"/>
      <c r="AE1"/>
    </row>
    <row r="2" spans="1:32">
      <c r="A2"/>
      <c r="B2" s="66"/>
      <c r="C2"/>
      <c r="D2"/>
      <c r="E2"/>
      <c r="F2"/>
      <c r="G2"/>
      <c r="H2"/>
      <c r="I2"/>
      <c r="J2"/>
      <c r="K2"/>
      <c r="L2"/>
      <c r="M2"/>
      <c r="N2"/>
      <c r="O2"/>
      <c r="P2"/>
      <c r="Q2"/>
      <c r="R2"/>
      <c r="S2"/>
      <c r="T2"/>
      <c r="U2"/>
      <c r="V2"/>
      <c r="W2"/>
      <c r="X2"/>
      <c r="Y2"/>
      <c r="Z2"/>
      <c r="AA2"/>
      <c r="AB2"/>
      <c r="AC2"/>
      <c r="AD2"/>
      <c r="AE2"/>
    </row>
    <row r="3" spans="1:32" ht="16.899999999999999" customHeight="1">
      <c r="A3"/>
      <c r="B3" s="379" t="s">
        <v>455</v>
      </c>
      <c r="C3" s="379"/>
      <c r="D3" s="379"/>
      <c r="E3" s="379"/>
      <c r="F3"/>
      <c r="G3"/>
      <c r="H3"/>
      <c r="I3"/>
      <c r="J3"/>
      <c r="K3"/>
      <c r="L3"/>
      <c r="M3"/>
      <c r="N3"/>
      <c r="O3"/>
      <c r="P3"/>
      <c r="Q3"/>
      <c r="R3"/>
      <c r="S3"/>
      <c r="T3"/>
      <c r="U3"/>
      <c r="V3"/>
      <c r="W3"/>
      <c r="X3"/>
      <c r="Y3"/>
      <c r="Z3"/>
      <c r="AA3"/>
      <c r="AB3"/>
      <c r="AC3"/>
      <c r="AD3"/>
      <c r="AE3"/>
    </row>
    <row r="4" spans="1:32">
      <c r="A4"/>
      <c r="B4" s="135" t="s">
        <v>453</v>
      </c>
      <c r="C4" s="135">
        <v>2022</v>
      </c>
      <c r="D4" s="135">
        <v>2021</v>
      </c>
      <c r="E4" s="135">
        <v>2020</v>
      </c>
      <c r="F4" s="115"/>
      <c r="G4"/>
      <c r="H4"/>
      <c r="I4"/>
      <c r="J4"/>
      <c r="K4"/>
      <c r="L4"/>
      <c r="M4"/>
      <c r="N4"/>
      <c r="O4"/>
      <c r="P4"/>
      <c r="Q4"/>
      <c r="R4"/>
      <c r="S4"/>
      <c r="T4"/>
      <c r="U4"/>
      <c r="V4"/>
      <c r="W4"/>
      <c r="X4"/>
      <c r="Y4"/>
      <c r="Z4"/>
      <c r="AA4"/>
      <c r="AB4"/>
      <c r="AC4"/>
      <c r="AD4"/>
      <c r="AE4"/>
      <c r="AF4"/>
    </row>
    <row r="5" spans="1:32">
      <c r="A5"/>
      <c r="B5" s="20" t="s">
        <v>290</v>
      </c>
      <c r="C5" s="35">
        <v>30584</v>
      </c>
      <c r="D5" s="16">
        <v>28985</v>
      </c>
      <c r="E5" s="16">
        <v>25894</v>
      </c>
      <c r="F5" s="115"/>
      <c r="G5"/>
      <c r="H5"/>
      <c r="I5"/>
      <c r="J5"/>
      <c r="K5"/>
      <c r="L5"/>
      <c r="M5"/>
      <c r="N5"/>
      <c r="O5"/>
      <c r="P5"/>
      <c r="Q5"/>
      <c r="R5"/>
      <c r="S5"/>
      <c r="T5"/>
      <c r="U5"/>
      <c r="V5"/>
      <c r="W5"/>
      <c r="X5"/>
      <c r="Y5"/>
      <c r="Z5"/>
      <c r="AA5"/>
      <c r="AB5"/>
      <c r="AC5"/>
      <c r="AD5"/>
      <c r="AE5"/>
      <c r="AF5"/>
    </row>
    <row r="6" spans="1:32">
      <c r="A6"/>
      <c r="B6" s="20" t="s">
        <v>291</v>
      </c>
      <c r="C6" s="35">
        <v>18658</v>
      </c>
      <c r="D6" s="16">
        <v>15825</v>
      </c>
      <c r="E6" s="16">
        <v>8896</v>
      </c>
      <c r="F6" s="115"/>
      <c r="G6"/>
      <c r="H6"/>
      <c r="I6"/>
      <c r="J6"/>
      <c r="K6"/>
      <c r="L6"/>
      <c r="M6"/>
      <c r="N6"/>
      <c r="O6"/>
      <c r="P6"/>
      <c r="Q6"/>
      <c r="R6"/>
      <c r="S6"/>
      <c r="T6"/>
      <c r="U6"/>
      <c r="V6"/>
      <c r="W6"/>
      <c r="X6"/>
      <c r="Y6"/>
      <c r="Z6"/>
      <c r="AA6"/>
      <c r="AB6"/>
      <c r="AC6"/>
      <c r="AD6"/>
      <c r="AE6"/>
      <c r="AF6"/>
    </row>
    <row r="7" spans="1:32">
      <c r="A7"/>
      <c r="B7" s="20" t="s">
        <v>68</v>
      </c>
      <c r="C7" s="35">
        <v>12341</v>
      </c>
      <c r="D7" s="16">
        <v>11700</v>
      </c>
      <c r="E7" s="16">
        <v>8091</v>
      </c>
      <c r="F7" s="115"/>
      <c r="G7"/>
      <c r="H7"/>
      <c r="I7"/>
      <c r="J7"/>
      <c r="K7"/>
      <c r="L7"/>
      <c r="M7"/>
      <c r="N7"/>
      <c r="O7"/>
      <c r="P7"/>
      <c r="Q7"/>
      <c r="R7"/>
      <c r="S7"/>
      <c r="T7"/>
      <c r="U7"/>
      <c r="V7"/>
      <c r="W7"/>
      <c r="X7"/>
      <c r="Y7"/>
      <c r="Z7"/>
      <c r="AA7"/>
      <c r="AB7"/>
      <c r="AC7"/>
      <c r="AD7"/>
      <c r="AE7"/>
      <c r="AF7"/>
    </row>
    <row r="8" spans="1:32">
      <c r="A8"/>
      <c r="B8" s="20" t="s">
        <v>454</v>
      </c>
      <c r="C8" s="35">
        <v>11964</v>
      </c>
      <c r="D8" s="16">
        <v>16573</v>
      </c>
      <c r="E8" s="16">
        <v>12013</v>
      </c>
      <c r="F8" s="115"/>
      <c r="G8"/>
      <c r="H8"/>
      <c r="I8"/>
      <c r="J8"/>
      <c r="K8"/>
      <c r="L8"/>
      <c r="M8"/>
      <c r="N8"/>
      <c r="O8"/>
      <c r="P8"/>
      <c r="Q8"/>
      <c r="R8"/>
      <c r="S8"/>
      <c r="T8"/>
      <c r="U8"/>
      <c r="V8"/>
      <c r="W8"/>
      <c r="X8"/>
      <c r="Y8"/>
      <c r="Z8"/>
      <c r="AA8"/>
      <c r="AB8"/>
      <c r="AC8"/>
      <c r="AD8"/>
      <c r="AE8"/>
      <c r="AF8"/>
    </row>
    <row r="9" spans="1:32">
      <c r="A9"/>
      <c r="B9" s="21" t="s">
        <v>112</v>
      </c>
      <c r="C9" s="261">
        <f>SUM(C5:C8)</f>
        <v>73547</v>
      </c>
      <c r="D9" s="261">
        <v>73083</v>
      </c>
      <c r="E9" s="261">
        <v>54894</v>
      </c>
      <c r="F9" s="115"/>
      <c r="G9"/>
      <c r="H9"/>
      <c r="I9"/>
      <c r="J9"/>
      <c r="K9"/>
      <c r="L9"/>
      <c r="M9"/>
      <c r="N9"/>
      <c r="O9"/>
      <c r="P9"/>
      <c r="Q9"/>
      <c r="R9"/>
      <c r="S9"/>
      <c r="T9"/>
      <c r="U9"/>
      <c r="V9"/>
      <c r="W9"/>
      <c r="X9"/>
      <c r="Y9"/>
      <c r="Z9"/>
      <c r="AA9"/>
      <c r="AB9"/>
      <c r="AC9"/>
      <c r="AD9"/>
      <c r="AE9"/>
      <c r="AF9"/>
    </row>
    <row r="10" spans="1:32">
      <c r="A10"/>
      <c r="B10" s="10" t="s">
        <v>609</v>
      </c>
      <c r="C10" s="10"/>
      <c r="D10" s="10"/>
      <c r="E10" s="115"/>
      <c r="F10"/>
      <c r="G10"/>
      <c r="H10"/>
      <c r="I10"/>
      <c r="J10"/>
      <c r="K10"/>
      <c r="L10"/>
      <c r="M10"/>
      <c r="N10"/>
      <c r="O10"/>
      <c r="P10"/>
      <c r="Q10"/>
      <c r="R10"/>
      <c r="S10"/>
      <c r="T10"/>
      <c r="U10"/>
      <c r="V10"/>
      <c r="W10"/>
      <c r="X10"/>
      <c r="Y10"/>
      <c r="Z10"/>
      <c r="AA10"/>
      <c r="AB10"/>
      <c r="AC10"/>
      <c r="AD10"/>
      <c r="AE10"/>
    </row>
    <row r="11" spans="1:32">
      <c r="A11"/>
      <c r="B11" s="10" t="s">
        <v>601</v>
      </c>
      <c r="C11"/>
      <c r="D11"/>
      <c r="E11" s="115"/>
      <c r="F11"/>
      <c r="G11"/>
      <c r="H11"/>
      <c r="I11"/>
      <c r="J11"/>
      <c r="K11"/>
      <c r="L11"/>
      <c r="M11"/>
      <c r="N11"/>
      <c r="O11"/>
      <c r="P11"/>
      <c r="Q11"/>
      <c r="R11"/>
      <c r="S11"/>
      <c r="T11"/>
      <c r="U11"/>
      <c r="V11"/>
      <c r="W11"/>
      <c r="X11"/>
      <c r="Y11"/>
      <c r="Z11"/>
      <c r="AA11"/>
      <c r="AB11"/>
      <c r="AC11"/>
      <c r="AD11"/>
      <c r="AE11"/>
    </row>
    <row r="12" spans="1:32">
      <c r="A12"/>
      <c r="B12" s="10" t="s">
        <v>452</v>
      </c>
      <c r="C12" s="115"/>
      <c r="D12" s="115"/>
      <c r="E12" s="115"/>
      <c r="F12"/>
      <c r="G12"/>
      <c r="H12"/>
      <c r="I12"/>
      <c r="J12"/>
      <c r="K12"/>
      <c r="L12"/>
      <c r="M12"/>
      <c r="N12"/>
      <c r="O12"/>
      <c r="P12"/>
      <c r="Q12"/>
      <c r="R12"/>
      <c r="S12"/>
      <c r="T12"/>
      <c r="U12"/>
      <c r="V12"/>
      <c r="W12"/>
      <c r="X12"/>
      <c r="Y12"/>
      <c r="Z12"/>
      <c r="AA12"/>
      <c r="AB12"/>
      <c r="AC12"/>
      <c r="AD12"/>
      <c r="AE12"/>
    </row>
    <row r="13" spans="1:32">
      <c r="A13"/>
      <c r="B13" s="10" t="s">
        <v>595</v>
      </c>
      <c r="C13" s="115"/>
      <c r="D13" s="115"/>
      <c r="E13" s="115"/>
      <c r="F13"/>
      <c r="G13"/>
      <c r="H13"/>
      <c r="I13"/>
      <c r="J13"/>
      <c r="K13"/>
      <c r="L13"/>
      <c r="M13"/>
      <c r="N13"/>
      <c r="O13"/>
      <c r="P13"/>
      <c r="Q13"/>
      <c r="R13"/>
      <c r="S13"/>
      <c r="T13"/>
      <c r="U13"/>
      <c r="V13"/>
      <c r="W13"/>
      <c r="X13"/>
      <c r="Y13"/>
      <c r="Z13"/>
      <c r="AA13"/>
      <c r="AB13"/>
      <c r="AC13"/>
      <c r="AD13"/>
      <c r="AE13"/>
    </row>
    <row r="14" spans="1:32">
      <c r="A14"/>
      <c r="B14" s="115"/>
      <c r="C14" s="272"/>
      <c r="D14" s="272"/>
      <c r="E14" s="115"/>
      <c r="F14"/>
      <c r="G14"/>
      <c r="H14"/>
      <c r="I14"/>
      <c r="J14"/>
      <c r="K14"/>
      <c r="L14"/>
      <c r="M14"/>
      <c r="N14"/>
      <c r="O14"/>
      <c r="P14"/>
      <c r="Q14"/>
      <c r="R14"/>
      <c r="S14"/>
      <c r="T14"/>
      <c r="U14"/>
      <c r="V14"/>
      <c r="W14"/>
      <c r="X14"/>
      <c r="Y14"/>
      <c r="Z14"/>
      <c r="AA14"/>
      <c r="AB14"/>
      <c r="AC14"/>
      <c r="AD14"/>
      <c r="AE14"/>
    </row>
    <row r="15" spans="1:32" ht="16.899999999999999">
      <c r="A15"/>
      <c r="B15" s="379" t="s">
        <v>541</v>
      </c>
      <c r="C15" s="379"/>
      <c r="D15" s="379"/>
      <c r="E15" s="379"/>
      <c r="F15" s="379"/>
      <c r="G15" s="379"/>
      <c r="H15"/>
      <c r="I15" s="379" t="s">
        <v>543</v>
      </c>
      <c r="J15" s="379"/>
      <c r="K15" s="379"/>
      <c r="L15" s="379"/>
      <c r="M15" s="379"/>
      <c r="N15"/>
      <c r="O15"/>
      <c r="P15" s="5"/>
      <c r="Q15" s="5"/>
      <c r="R15" s="5"/>
      <c r="S15" s="5"/>
    </row>
    <row r="16" spans="1:32" ht="16.899999999999999" customHeight="1">
      <c r="A16"/>
      <c r="B16" s="135" t="s">
        <v>119</v>
      </c>
      <c r="C16" s="135" t="s">
        <v>52</v>
      </c>
      <c r="D16" s="135" t="s">
        <v>51</v>
      </c>
      <c r="E16" s="135" t="s">
        <v>54</v>
      </c>
      <c r="F16" s="135" t="s">
        <v>53</v>
      </c>
      <c r="G16" s="135" t="s">
        <v>112</v>
      </c>
      <c r="H16"/>
      <c r="I16" s="135" t="s">
        <v>119</v>
      </c>
      <c r="J16" s="135" t="s">
        <v>292</v>
      </c>
      <c r="K16" s="135" t="s">
        <v>61</v>
      </c>
      <c r="L16" s="135" t="s">
        <v>293</v>
      </c>
      <c r="M16" s="135" t="s">
        <v>294</v>
      </c>
      <c r="N16"/>
      <c r="O16"/>
      <c r="P16" s="5"/>
      <c r="Q16" s="5"/>
      <c r="R16" s="5"/>
      <c r="S16" s="5"/>
    </row>
    <row r="17" spans="1:15" ht="13.5" customHeight="1">
      <c r="A17"/>
      <c r="B17" s="20" t="s">
        <v>499</v>
      </c>
      <c r="C17" s="12">
        <v>26</v>
      </c>
      <c r="D17" s="35">
        <v>1122</v>
      </c>
      <c r="E17" s="35">
        <v>6712</v>
      </c>
      <c r="F17" s="12">
        <v>146</v>
      </c>
      <c r="G17" s="99">
        <f t="shared" ref="G17:G23" si="0">SUM(C17:F17)</f>
        <v>8006</v>
      </c>
      <c r="H17"/>
      <c r="I17" s="20" t="s">
        <v>499</v>
      </c>
      <c r="J17" s="35">
        <v>2991</v>
      </c>
      <c r="K17" s="35">
        <v>2481</v>
      </c>
      <c r="L17" s="35">
        <v>2534</v>
      </c>
      <c r="M17" s="100">
        <f t="shared" ref="M17:M23" si="1">SUM(J17:L17)</f>
        <v>8006</v>
      </c>
      <c r="N17"/>
      <c r="O17"/>
    </row>
    <row r="18" spans="1:15" ht="13.5" customHeight="1">
      <c r="A18"/>
      <c r="B18" s="20" t="s">
        <v>56</v>
      </c>
      <c r="C18" s="12">
        <v>28</v>
      </c>
      <c r="D18" s="35">
        <v>2995</v>
      </c>
      <c r="E18" s="35">
        <v>9346</v>
      </c>
      <c r="F18" s="12">
        <v>234</v>
      </c>
      <c r="G18" s="99">
        <f t="shared" si="0"/>
        <v>12603</v>
      </c>
      <c r="H18"/>
      <c r="I18" s="20" t="s">
        <v>56</v>
      </c>
      <c r="J18" s="35">
        <v>4836</v>
      </c>
      <c r="K18" s="35">
        <v>4191</v>
      </c>
      <c r="L18" s="35">
        <v>3576</v>
      </c>
      <c r="M18" s="100">
        <f t="shared" si="1"/>
        <v>12603</v>
      </c>
      <c r="N18"/>
      <c r="O18"/>
    </row>
    <row r="19" spans="1:15" ht="13.5" customHeight="1">
      <c r="A19"/>
      <c r="B19" s="20" t="s">
        <v>57</v>
      </c>
      <c r="C19" s="12">
        <v>40</v>
      </c>
      <c r="D19" s="35">
        <v>4247</v>
      </c>
      <c r="E19" s="35">
        <v>4180</v>
      </c>
      <c r="F19" s="35">
        <v>1508</v>
      </c>
      <c r="G19" s="99">
        <f t="shared" si="0"/>
        <v>9975</v>
      </c>
      <c r="H19"/>
      <c r="I19" s="20" t="s">
        <v>57</v>
      </c>
      <c r="J19" s="35">
        <v>3727</v>
      </c>
      <c r="K19" s="35">
        <v>3303</v>
      </c>
      <c r="L19" s="35">
        <v>2945</v>
      </c>
      <c r="M19" s="100">
        <f t="shared" si="1"/>
        <v>9975</v>
      </c>
      <c r="N19"/>
      <c r="O19"/>
    </row>
    <row r="20" spans="1:15" ht="13.5" customHeight="1">
      <c r="A20"/>
      <c r="B20" s="20" t="s">
        <v>58</v>
      </c>
      <c r="C20" s="12">
        <v>36</v>
      </c>
      <c r="D20" s="35">
        <v>4197</v>
      </c>
      <c r="E20" s="35">
        <v>2112</v>
      </c>
      <c r="F20" s="35">
        <v>1218</v>
      </c>
      <c r="G20" s="99">
        <f t="shared" si="0"/>
        <v>7563</v>
      </c>
      <c r="H20"/>
      <c r="I20" s="20" t="s">
        <v>58</v>
      </c>
      <c r="J20" s="35">
        <v>2689</v>
      </c>
      <c r="K20" s="35">
        <v>2452</v>
      </c>
      <c r="L20" s="35">
        <v>2422</v>
      </c>
      <c r="M20" s="100">
        <f t="shared" si="1"/>
        <v>7563</v>
      </c>
      <c r="N20"/>
      <c r="O20"/>
    </row>
    <row r="21" spans="1:15" ht="13.5" customHeight="1">
      <c r="A21"/>
      <c r="B21" s="20" t="s">
        <v>59</v>
      </c>
      <c r="C21" s="12">
        <v>134</v>
      </c>
      <c r="D21" s="35">
        <v>6145</v>
      </c>
      <c r="E21" s="35">
        <v>2427</v>
      </c>
      <c r="F21" s="35">
        <v>1715</v>
      </c>
      <c r="G21" s="99">
        <f t="shared" si="0"/>
        <v>10421</v>
      </c>
      <c r="H21"/>
      <c r="I21" s="20" t="s">
        <v>59</v>
      </c>
      <c r="J21" s="35">
        <v>3903</v>
      </c>
      <c r="K21" s="35">
        <v>3191</v>
      </c>
      <c r="L21" s="35">
        <v>3327</v>
      </c>
      <c r="M21" s="100">
        <f t="shared" si="1"/>
        <v>10421</v>
      </c>
      <c r="N21"/>
      <c r="O21"/>
    </row>
    <row r="22" spans="1:15" ht="13.5" customHeight="1">
      <c r="A22"/>
      <c r="B22" s="12" t="s">
        <v>336</v>
      </c>
      <c r="C22" s="12">
        <v>171</v>
      </c>
      <c r="D22" s="35">
        <v>6698</v>
      </c>
      <c r="E22" s="35">
        <v>2113</v>
      </c>
      <c r="F22" s="35">
        <v>2346</v>
      </c>
      <c r="G22" s="99">
        <f t="shared" si="0"/>
        <v>11328</v>
      </c>
      <c r="H22"/>
      <c r="I22" s="12" t="s">
        <v>336</v>
      </c>
      <c r="J22" s="35">
        <v>4224</v>
      </c>
      <c r="K22" s="35">
        <v>3543</v>
      </c>
      <c r="L22" s="35">
        <v>3561</v>
      </c>
      <c r="M22" s="100">
        <f t="shared" si="1"/>
        <v>11328</v>
      </c>
      <c r="N22"/>
      <c r="O22"/>
    </row>
    <row r="23" spans="1:15" ht="13.5" customHeight="1">
      <c r="A23"/>
      <c r="B23" s="251" t="s">
        <v>176</v>
      </c>
      <c r="C23" s="12">
        <v>300</v>
      </c>
      <c r="D23" s="35">
        <v>8072</v>
      </c>
      <c r="E23" s="35">
        <v>2103</v>
      </c>
      <c r="F23" s="35">
        <v>3176</v>
      </c>
      <c r="G23" s="99">
        <f t="shared" si="0"/>
        <v>13651</v>
      </c>
      <c r="H23"/>
      <c r="I23" s="251" t="s">
        <v>176</v>
      </c>
      <c r="J23" s="35">
        <v>5948</v>
      </c>
      <c r="K23" s="35">
        <v>4348</v>
      </c>
      <c r="L23" s="35">
        <v>3355</v>
      </c>
      <c r="M23" s="100">
        <f t="shared" si="1"/>
        <v>13651</v>
      </c>
      <c r="N23"/>
      <c r="O23"/>
    </row>
    <row r="24" spans="1:15" ht="13.5" customHeight="1">
      <c r="A24"/>
      <c r="B24" s="21" t="s">
        <v>294</v>
      </c>
      <c r="C24" s="101">
        <f>SUM(C17:C23)</f>
        <v>735</v>
      </c>
      <c r="D24" s="101">
        <f>SUM(D17:D23)</f>
        <v>33476</v>
      </c>
      <c r="E24" s="101">
        <f>SUM(E17:E23)</f>
        <v>28993</v>
      </c>
      <c r="F24" s="101">
        <f>SUM(F17:F23)</f>
        <v>10343</v>
      </c>
      <c r="G24" s="101">
        <f>SUM(G17:G23)</f>
        <v>73547</v>
      </c>
      <c r="H24"/>
      <c r="I24" s="21" t="s">
        <v>112</v>
      </c>
      <c r="J24" s="101">
        <v>24589</v>
      </c>
      <c r="K24" s="101">
        <v>20431</v>
      </c>
      <c r="L24" s="101">
        <v>15856</v>
      </c>
      <c r="M24" s="101">
        <f>SUM(M17:M23)</f>
        <v>73547</v>
      </c>
      <c r="N24"/>
      <c r="O24"/>
    </row>
    <row r="25" spans="1:15" ht="13.5" customHeight="1">
      <c r="A25"/>
      <c r="B25" s="10" t="s">
        <v>595</v>
      </c>
      <c r="C25"/>
      <c r="D25"/>
      <c r="E25"/>
      <c r="F25"/>
      <c r="G25"/>
      <c r="H25"/>
      <c r="I25" s="10" t="s">
        <v>595</v>
      </c>
      <c r="J25"/>
      <c r="K25"/>
      <c r="L25" s="102"/>
      <c r="N25"/>
      <c r="O25"/>
    </row>
    <row r="26" spans="1:15">
      <c r="A26"/>
      <c r="B26" s="10"/>
      <c r="C26"/>
      <c r="D26"/>
      <c r="E26"/>
      <c r="F26"/>
      <c r="G26"/>
      <c r="H26"/>
      <c r="I26" s="10"/>
      <c r="J26"/>
      <c r="K26"/>
      <c r="L26" s="102"/>
      <c r="N26"/>
      <c r="O26"/>
    </row>
    <row r="27" spans="1:15" ht="15" customHeight="1">
      <c r="A27"/>
      <c r="B27" s="386" t="s">
        <v>542</v>
      </c>
      <c r="C27" s="386"/>
      <c r="D27" s="386"/>
      <c r="E27" s="386"/>
      <c r="F27" s="1"/>
      <c r="G27" s="1"/>
      <c r="H27"/>
      <c r="I27" s="386" t="s">
        <v>544</v>
      </c>
      <c r="J27" s="386"/>
      <c r="K27" s="386"/>
      <c r="L27" s="386"/>
      <c r="M27"/>
      <c r="N27"/>
      <c r="O27"/>
    </row>
    <row r="28" spans="1:15" ht="15" customHeight="1">
      <c r="A28"/>
      <c r="B28" s="379"/>
      <c r="C28" s="379"/>
      <c r="D28" s="379"/>
      <c r="E28" s="379"/>
      <c r="F28" s="1"/>
      <c r="G28" s="1"/>
      <c r="H28" s="1"/>
      <c r="I28" s="379"/>
      <c r="J28" s="379"/>
      <c r="K28" s="379"/>
      <c r="L28" s="379"/>
      <c r="M28"/>
      <c r="N28"/>
      <c r="O28"/>
    </row>
    <row r="29" spans="1:15" ht="15" customHeight="1">
      <c r="A29"/>
      <c r="B29" s="135" t="s">
        <v>119</v>
      </c>
      <c r="C29" s="135" t="s">
        <v>159</v>
      </c>
      <c r="D29" s="135" t="s">
        <v>155</v>
      </c>
      <c r="E29" s="135" t="s">
        <v>112</v>
      </c>
      <c r="F29" s="1"/>
      <c r="G29" s="1"/>
      <c r="H29" s="1"/>
      <c r="I29" s="56" t="s">
        <v>289</v>
      </c>
      <c r="J29" s="56" t="s">
        <v>159</v>
      </c>
      <c r="K29" s="56" t="s">
        <v>155</v>
      </c>
      <c r="L29" s="56" t="s">
        <v>112</v>
      </c>
      <c r="M29"/>
      <c r="N29"/>
      <c r="O29"/>
    </row>
    <row r="30" spans="1:15" ht="16.899999999999999" customHeight="1">
      <c r="A30"/>
      <c r="B30" s="20" t="s">
        <v>499</v>
      </c>
      <c r="C30" s="12">
        <v>520</v>
      </c>
      <c r="D30" s="35">
        <v>7486</v>
      </c>
      <c r="E30" s="60">
        <f t="shared" ref="E30:E37" si="2">SUM(C30:D30)</f>
        <v>8006</v>
      </c>
      <c r="F30" s="1"/>
      <c r="G30" s="1"/>
      <c r="H30" s="1"/>
      <c r="I30" s="12" t="s">
        <v>292</v>
      </c>
      <c r="J30" s="35">
        <v>8347</v>
      </c>
      <c r="K30" s="35">
        <v>19971</v>
      </c>
      <c r="L30" s="60">
        <f>SUM(J30:K30)</f>
        <v>28318</v>
      </c>
      <c r="M30"/>
      <c r="N30"/>
      <c r="O30"/>
    </row>
    <row r="31" spans="1:15" ht="16.899999999999999" customHeight="1">
      <c r="A31" s="1"/>
      <c r="B31" s="20" t="s">
        <v>56</v>
      </c>
      <c r="C31" s="12">
        <v>537</v>
      </c>
      <c r="D31" s="35">
        <v>12066</v>
      </c>
      <c r="E31" s="60">
        <f t="shared" si="2"/>
        <v>12603</v>
      </c>
      <c r="F31" s="1"/>
      <c r="G31" s="1"/>
      <c r="H31" s="1"/>
      <c r="I31" s="12" t="s">
        <v>61</v>
      </c>
      <c r="J31" s="35">
        <v>5842</v>
      </c>
      <c r="K31" s="35">
        <v>17667</v>
      </c>
      <c r="L31" s="60">
        <f>SUM(J31:K31)</f>
        <v>23509</v>
      </c>
      <c r="M31"/>
      <c r="N31"/>
      <c r="O31"/>
    </row>
    <row r="32" spans="1:15">
      <c r="A32" s="1"/>
      <c r="B32" s="20" t="s">
        <v>57</v>
      </c>
      <c r="C32" s="12">
        <v>556</v>
      </c>
      <c r="D32" s="35">
        <v>9419</v>
      </c>
      <c r="E32" s="60">
        <f t="shared" si="2"/>
        <v>9975</v>
      </c>
      <c r="F32" s="1"/>
      <c r="G32" s="1"/>
      <c r="H32" s="1"/>
      <c r="I32" s="12" t="s">
        <v>293</v>
      </c>
      <c r="J32" s="35">
        <v>4149</v>
      </c>
      <c r="K32" s="35">
        <v>17571</v>
      </c>
      <c r="L32" s="60">
        <f>SUM(J32:K32)</f>
        <v>21720</v>
      </c>
      <c r="M32"/>
      <c r="N32"/>
      <c r="O32"/>
    </row>
    <row r="33" spans="1:15">
      <c r="A33" s="1"/>
      <c r="B33" s="20" t="s">
        <v>58</v>
      </c>
      <c r="C33" s="12">
        <v>528</v>
      </c>
      <c r="D33" s="35">
        <v>7035</v>
      </c>
      <c r="E33" s="60">
        <f t="shared" si="2"/>
        <v>7563</v>
      </c>
      <c r="F33" s="1"/>
      <c r="G33" s="1"/>
      <c r="H33" s="1"/>
      <c r="I33" s="14" t="s">
        <v>294</v>
      </c>
      <c r="J33" s="24">
        <f>SUM(J30:J32)</f>
        <v>18338</v>
      </c>
      <c r="K33" s="24">
        <f>SUM(K30:K32)</f>
        <v>55209</v>
      </c>
      <c r="L33" s="24">
        <f>SUM(J33:K33)</f>
        <v>73547</v>
      </c>
      <c r="M33"/>
      <c r="N33"/>
      <c r="O33"/>
    </row>
    <row r="34" spans="1:15">
      <c r="A34" s="1"/>
      <c r="B34" s="20" t="s">
        <v>59</v>
      </c>
      <c r="C34" s="12">
        <v>957</v>
      </c>
      <c r="D34" s="35">
        <v>9464</v>
      </c>
      <c r="E34" s="60">
        <f t="shared" si="2"/>
        <v>10421</v>
      </c>
      <c r="F34" s="1"/>
      <c r="G34" s="1"/>
      <c r="H34" s="1"/>
      <c r="I34" s="10" t="s">
        <v>595</v>
      </c>
      <c r="J34"/>
      <c r="K34"/>
      <c r="L34"/>
      <c r="M34"/>
      <c r="N34"/>
      <c r="O34"/>
    </row>
    <row r="35" spans="1:15">
      <c r="A35" s="1"/>
      <c r="B35" s="12" t="s">
        <v>336</v>
      </c>
      <c r="C35" s="35">
        <v>1728</v>
      </c>
      <c r="D35" s="35">
        <v>9600</v>
      </c>
      <c r="E35" s="60">
        <f t="shared" si="2"/>
        <v>11328</v>
      </c>
      <c r="F35" s="1"/>
      <c r="G35" s="1"/>
      <c r="H35" s="1"/>
      <c r="I35"/>
      <c r="J35" s="2"/>
      <c r="K35" s="3"/>
      <c r="L35" s="3"/>
      <c r="M35"/>
      <c r="N35"/>
      <c r="O35"/>
    </row>
    <row r="36" spans="1:15">
      <c r="A36" s="1"/>
      <c r="B36" s="251" t="s">
        <v>176</v>
      </c>
      <c r="C36" s="35">
        <v>13512</v>
      </c>
      <c r="D36" s="12">
        <v>139</v>
      </c>
      <c r="E36" s="60">
        <f t="shared" si="2"/>
        <v>13651</v>
      </c>
      <c r="F36" s="1"/>
      <c r="G36" s="1"/>
      <c r="H36" s="1"/>
      <c r="I36"/>
      <c r="J36" s="23"/>
      <c r="K36" s="1"/>
      <c r="L36" s="1"/>
      <c r="M36"/>
      <c r="N36"/>
      <c r="O36"/>
    </row>
    <row r="37" spans="1:15" ht="15" customHeight="1">
      <c r="A37" s="1"/>
      <c r="B37" s="21" t="s">
        <v>112</v>
      </c>
      <c r="C37" s="103">
        <f>SUM(C30:C36)</f>
        <v>18338</v>
      </c>
      <c r="D37" s="103">
        <f>SUM(D30:D36)</f>
        <v>55209</v>
      </c>
      <c r="E37" s="24">
        <f t="shared" si="2"/>
        <v>73547</v>
      </c>
      <c r="F37" s="1"/>
      <c r="G37" s="1"/>
      <c r="H37" s="1"/>
      <c r="I37"/>
      <c r="J37" s="23"/>
      <c r="K37" s="1"/>
      <c r="L37" s="1"/>
      <c r="M37"/>
      <c r="N37"/>
      <c r="O37"/>
    </row>
    <row r="38" spans="1:15" ht="15" customHeight="1">
      <c r="A38" s="1"/>
      <c r="B38" s="10" t="s">
        <v>595</v>
      </c>
      <c r="C38" s="1"/>
      <c r="D38" s="1"/>
      <c r="E38" s="1"/>
      <c r="F38" s="1"/>
      <c r="G38" s="1"/>
      <c r="H38" s="1"/>
      <c r="I38"/>
      <c r="J38" s="23"/>
      <c r="K38" s="1"/>
      <c r="L38" s="1"/>
      <c r="M38"/>
      <c r="N38"/>
      <c r="O38"/>
    </row>
    <row r="39" spans="1:15">
      <c r="A39" s="1"/>
      <c r="B39" s="23"/>
      <c r="C39" s="1"/>
      <c r="D39" s="1"/>
      <c r="E39" s="1"/>
      <c r="F39" s="1"/>
      <c r="G39" s="1"/>
      <c r="H39" s="1"/>
      <c r="I39" s="119"/>
      <c r="J39" s="23"/>
      <c r="K39" s="1"/>
      <c r="L39" s="1"/>
      <c r="M39"/>
      <c r="N39"/>
      <c r="O39"/>
    </row>
    <row r="40" spans="1:15">
      <c r="A40" s="1"/>
      <c r="B40"/>
      <c r="C40"/>
      <c r="D40"/>
      <c r="E40"/>
      <c r="F40" s="1"/>
      <c r="G40" s="1"/>
      <c r="H40"/>
      <c r="I40" s="3"/>
      <c r="J40" s="3"/>
      <c r="K40"/>
      <c r="L40"/>
      <c r="M40"/>
      <c r="N40"/>
      <c r="O40"/>
    </row>
    <row r="41" spans="1:15">
      <c r="A41" s="1"/>
      <c r="B41"/>
      <c r="C41"/>
      <c r="D41"/>
      <c r="E41"/>
      <c r="F41"/>
      <c r="G41"/>
      <c r="H41" s="2"/>
      <c r="I41"/>
      <c r="J41"/>
      <c r="K41"/>
      <c r="L41"/>
      <c r="M41"/>
      <c r="N41"/>
      <c r="O41"/>
    </row>
    <row r="42" spans="1:15">
      <c r="A42" s="1"/>
      <c r="B42"/>
      <c r="C42"/>
      <c r="D42"/>
      <c r="E42"/>
      <c r="F42"/>
      <c r="G42"/>
      <c r="H42"/>
      <c r="I42"/>
      <c r="J42"/>
      <c r="K42"/>
      <c r="L42"/>
      <c r="M42"/>
      <c r="N42"/>
      <c r="O42"/>
    </row>
    <row r="43" spans="1:15">
      <c r="A43" s="1"/>
      <c r="B43"/>
      <c r="C43"/>
      <c r="D43"/>
      <c r="E43"/>
      <c r="F43"/>
      <c r="G43"/>
      <c r="H43"/>
      <c r="I43"/>
      <c r="J43"/>
      <c r="K43"/>
      <c r="L43"/>
      <c r="M43"/>
      <c r="N43"/>
      <c r="O43"/>
    </row>
    <row r="44" spans="1:15">
      <c r="A44" s="1"/>
      <c r="B44"/>
      <c r="C44"/>
      <c r="D44"/>
      <c r="E44"/>
      <c r="F44"/>
      <c r="G44"/>
      <c r="H44"/>
      <c r="I44"/>
      <c r="J44"/>
      <c r="K44"/>
      <c r="L44"/>
      <c r="M44"/>
      <c r="N44"/>
      <c r="O44"/>
    </row>
    <row r="45" spans="1:15">
      <c r="A45"/>
      <c r="B45"/>
      <c r="C45"/>
      <c r="D45"/>
      <c r="E45"/>
      <c r="F45"/>
      <c r="G45"/>
      <c r="H45"/>
      <c r="I45"/>
      <c r="J45"/>
      <c r="K45"/>
      <c r="L45"/>
      <c r="M45"/>
      <c r="N45"/>
      <c r="O45"/>
    </row>
    <row r="46" spans="1:15">
      <c r="A46"/>
      <c r="B46"/>
      <c r="C46"/>
      <c r="D46"/>
      <c r="E46"/>
      <c r="F46"/>
      <c r="G46"/>
      <c r="H46"/>
      <c r="I46"/>
      <c r="J46"/>
      <c r="K46"/>
      <c r="L46"/>
      <c r="M46"/>
      <c r="N46"/>
      <c r="O46"/>
    </row>
    <row r="47" spans="1:15">
      <c r="A47"/>
      <c r="B47"/>
      <c r="C47"/>
      <c r="D47"/>
      <c r="E47"/>
      <c r="F47"/>
      <c r="G47"/>
      <c r="H47"/>
      <c r="I47"/>
      <c r="J47"/>
      <c r="K47"/>
      <c r="L47"/>
      <c r="M47"/>
      <c r="N47"/>
      <c r="O47"/>
    </row>
    <row r="48" spans="1:15">
      <c r="A48"/>
      <c r="B48" s="1"/>
      <c r="C48" s="23"/>
      <c r="D48" s="1"/>
      <c r="E48" s="1"/>
      <c r="F48"/>
      <c r="G48"/>
      <c r="H48"/>
      <c r="I48"/>
      <c r="J48"/>
      <c r="K48"/>
      <c r="L48"/>
      <c r="M48"/>
      <c r="N48"/>
      <c r="O48"/>
    </row>
    <row r="49" spans="1:27">
      <c r="A49"/>
      <c r="B49" s="1"/>
      <c r="C49" s="23"/>
      <c r="D49" s="1"/>
      <c r="E49" s="1"/>
      <c r="F49" s="1"/>
      <c r="G49" s="1"/>
      <c r="H49"/>
      <c r="I49" s="1"/>
      <c r="J49" s="1"/>
      <c r="K49"/>
      <c r="L49"/>
      <c r="M49"/>
      <c r="N49"/>
      <c r="O49"/>
    </row>
    <row r="50" spans="1:27">
      <c r="A50"/>
      <c r="B50" s="1"/>
      <c r="C50" s="23"/>
      <c r="D50" s="1"/>
      <c r="E50" s="1"/>
      <c r="F50" s="1"/>
      <c r="G50" s="1"/>
      <c r="H50" s="23"/>
      <c r="I50" s="1"/>
      <c r="J50" s="1"/>
      <c r="K50"/>
      <c r="L50"/>
      <c r="M50"/>
      <c r="N50"/>
      <c r="O50"/>
      <c r="P50"/>
      <c r="Q50"/>
      <c r="R50"/>
      <c r="S50"/>
      <c r="T50"/>
      <c r="U50"/>
      <c r="V50"/>
      <c r="W50"/>
      <c r="X50"/>
      <c r="Y50"/>
      <c r="Z50"/>
      <c r="AA50"/>
    </row>
    <row r="51" spans="1:27">
      <c r="A51"/>
      <c r="B51" s="1"/>
      <c r="C51" s="23"/>
      <c r="D51" s="1"/>
      <c r="E51" s="1"/>
      <c r="F51" s="1"/>
      <c r="G51" s="1"/>
      <c r="H51" s="23"/>
      <c r="I51" s="1"/>
      <c r="J51" s="1"/>
      <c r="K51"/>
      <c r="L51"/>
      <c r="M51"/>
      <c r="N51"/>
      <c r="O51"/>
      <c r="P51"/>
      <c r="Q51"/>
      <c r="R51"/>
      <c r="S51"/>
      <c r="T51"/>
      <c r="U51"/>
      <c r="V51"/>
      <c r="W51"/>
      <c r="X51"/>
      <c r="Y51"/>
      <c r="Z51"/>
      <c r="AA51"/>
    </row>
    <row r="52" spans="1:27">
      <c r="A52"/>
      <c r="B52" s="1"/>
      <c r="C52" s="23"/>
      <c r="D52" s="1"/>
      <c r="E52" s="1"/>
      <c r="F52" s="1"/>
      <c r="G52" s="1"/>
      <c r="H52" s="23"/>
      <c r="I52"/>
      <c r="J52"/>
      <c r="K52"/>
      <c r="L52"/>
      <c r="M52"/>
      <c r="N52"/>
      <c r="O52"/>
      <c r="P52"/>
      <c r="Q52"/>
      <c r="R52"/>
      <c r="S52"/>
      <c r="T52"/>
      <c r="U52"/>
      <c r="V52"/>
      <c r="W52"/>
      <c r="X52"/>
      <c r="Y52"/>
      <c r="Z52"/>
      <c r="AA52"/>
    </row>
    <row r="53" spans="1:27">
      <c r="A53"/>
      <c r="B53" s="1"/>
      <c r="C53" s="23"/>
      <c r="D53" s="1"/>
      <c r="E53" s="1"/>
      <c r="F53" s="1"/>
      <c r="G53" s="1"/>
      <c r="H53"/>
      <c r="I53"/>
      <c r="J53"/>
      <c r="K53"/>
      <c r="L53"/>
      <c r="M53"/>
      <c r="N53"/>
      <c r="O53"/>
      <c r="P53"/>
      <c r="Q53"/>
      <c r="R53"/>
      <c r="S53"/>
      <c r="T53"/>
      <c r="U53"/>
      <c r="V53"/>
      <c r="W53"/>
      <c r="X53"/>
      <c r="Y53"/>
      <c r="Z53"/>
      <c r="AA53"/>
    </row>
    <row r="54" spans="1:27">
      <c r="A54"/>
      <c r="B54" s="1"/>
      <c r="C54" s="23"/>
      <c r="D54" s="1"/>
      <c r="E54" s="1"/>
      <c r="F54" s="1"/>
      <c r="G54" s="1"/>
      <c r="H54"/>
      <c r="I54"/>
      <c r="J54"/>
      <c r="K54"/>
      <c r="L54"/>
      <c r="M54"/>
      <c r="N54"/>
      <c r="O54"/>
      <c r="P54"/>
      <c r="Q54"/>
      <c r="R54"/>
      <c r="S54"/>
      <c r="T54"/>
      <c r="U54"/>
      <c r="V54"/>
      <c r="W54"/>
      <c r="X54"/>
      <c r="Y54"/>
      <c r="Z54"/>
      <c r="AA54"/>
    </row>
    <row r="55" spans="1:27">
      <c r="A55"/>
      <c r="B55" s="1"/>
      <c r="C55"/>
      <c r="D55"/>
      <c r="E55"/>
      <c r="F55" s="1"/>
      <c r="G55" s="1"/>
      <c r="H55"/>
      <c r="I55"/>
      <c r="J55"/>
      <c r="K55"/>
      <c r="L55"/>
      <c r="M55"/>
      <c r="N55"/>
      <c r="O55"/>
      <c r="P55"/>
      <c r="Q55"/>
      <c r="R55"/>
      <c r="S55"/>
      <c r="T55"/>
      <c r="U55"/>
      <c r="V55"/>
      <c r="W55"/>
      <c r="X55"/>
      <c r="Y55"/>
      <c r="Z55"/>
      <c r="AA55"/>
    </row>
    <row r="56" spans="1:27">
      <c r="A56"/>
      <c r="B56" s="1"/>
      <c r="C56"/>
      <c r="D56"/>
      <c r="E56"/>
      <c r="F56"/>
      <c r="G56"/>
      <c r="H56"/>
      <c r="I56"/>
      <c r="J56"/>
      <c r="K56"/>
      <c r="L56"/>
      <c r="M56"/>
      <c r="N56"/>
      <c r="O56"/>
      <c r="P56"/>
      <c r="Q56"/>
      <c r="R56"/>
      <c r="S56"/>
      <c r="T56"/>
      <c r="U56"/>
      <c r="V56"/>
      <c r="W56"/>
      <c r="X56"/>
      <c r="Y56"/>
      <c r="Z56"/>
      <c r="AA56"/>
    </row>
    <row r="57" spans="1:27">
      <c r="A57"/>
      <c r="B57" s="1"/>
      <c r="C57"/>
      <c r="D57"/>
      <c r="E57"/>
      <c r="F57"/>
      <c r="G57"/>
      <c r="H57"/>
      <c r="I57"/>
      <c r="J57"/>
      <c r="K57"/>
      <c r="L57"/>
      <c r="M57"/>
      <c r="N57"/>
      <c r="O57"/>
      <c r="P57"/>
      <c r="Q57"/>
      <c r="R57"/>
      <c r="S57"/>
      <c r="T57"/>
      <c r="U57"/>
      <c r="V57"/>
      <c r="W57"/>
      <c r="X57"/>
      <c r="Y57"/>
      <c r="Z57"/>
      <c r="AA57"/>
    </row>
    <row r="58" spans="1:27">
      <c r="A58"/>
      <c r="B58" s="1"/>
      <c r="C58"/>
      <c r="D58"/>
      <c r="E58"/>
      <c r="F58"/>
      <c r="G58"/>
      <c r="H58"/>
      <c r="I58"/>
      <c r="J58"/>
      <c r="K58"/>
      <c r="L58"/>
      <c r="M58"/>
      <c r="N58"/>
      <c r="O58"/>
      <c r="P58"/>
      <c r="Q58"/>
      <c r="R58"/>
      <c r="S58"/>
      <c r="T58"/>
      <c r="U58"/>
      <c r="V58"/>
      <c r="W58"/>
      <c r="X58"/>
      <c r="Y58"/>
      <c r="Z58"/>
      <c r="AA58"/>
    </row>
    <row r="59" spans="1:27">
      <c r="A59"/>
      <c r="B59" s="1"/>
      <c r="C59"/>
      <c r="D59"/>
      <c r="E59"/>
      <c r="F59"/>
      <c r="G59"/>
      <c r="H59"/>
      <c r="I59"/>
      <c r="J59"/>
      <c r="K59"/>
      <c r="L59"/>
      <c r="M59"/>
      <c r="N59"/>
      <c r="O59"/>
      <c r="P59"/>
      <c r="Q59"/>
      <c r="R59"/>
      <c r="S59"/>
      <c r="T59"/>
      <c r="U59"/>
      <c r="V59"/>
      <c r="W59"/>
      <c r="X59"/>
      <c r="Y59"/>
      <c r="Z59"/>
      <c r="AA59"/>
    </row>
    <row r="60" spans="1:27">
      <c r="A60"/>
      <c r="B60" s="1"/>
      <c r="C60"/>
      <c r="D60"/>
      <c r="E60"/>
      <c r="F60"/>
      <c r="G60"/>
      <c r="H60"/>
      <c r="I60"/>
      <c r="J60"/>
      <c r="K60"/>
      <c r="L60"/>
      <c r="M60"/>
      <c r="N60"/>
      <c r="O60"/>
      <c r="P60"/>
      <c r="Q60"/>
      <c r="R60"/>
      <c r="S60"/>
      <c r="T60"/>
      <c r="U60"/>
      <c r="V60"/>
      <c r="W60"/>
      <c r="X60"/>
      <c r="Y60"/>
      <c r="Z60"/>
      <c r="AA60"/>
    </row>
    <row r="61" spans="1:27">
      <c r="A61"/>
      <c r="B61"/>
      <c r="C61"/>
      <c r="D61"/>
      <c r="E61"/>
      <c r="F61"/>
      <c r="G61"/>
      <c r="H61"/>
      <c r="I61"/>
      <c r="J61"/>
      <c r="K61"/>
      <c r="L61"/>
      <c r="M61"/>
      <c r="N61"/>
      <c r="O61"/>
      <c r="P61"/>
      <c r="Q61"/>
      <c r="R61"/>
      <c r="S61"/>
      <c r="T61"/>
      <c r="U61"/>
      <c r="V61"/>
      <c r="W61"/>
      <c r="X61"/>
      <c r="Y61"/>
      <c r="Z61"/>
      <c r="AA61"/>
    </row>
    <row r="62" spans="1:27">
      <c r="A62"/>
      <c r="B62"/>
      <c r="C62"/>
      <c r="D62"/>
      <c r="E62"/>
      <c r="F62"/>
      <c r="G62"/>
      <c r="H62"/>
      <c r="I62"/>
      <c r="J62"/>
      <c r="K62"/>
      <c r="L62"/>
      <c r="M62"/>
      <c r="N62"/>
      <c r="O62"/>
      <c r="P62"/>
      <c r="Q62"/>
      <c r="R62"/>
      <c r="S62"/>
      <c r="T62"/>
      <c r="U62"/>
      <c r="V62"/>
      <c r="W62"/>
      <c r="X62"/>
      <c r="Y62"/>
      <c r="Z62"/>
      <c r="AA62"/>
    </row>
    <row r="63" spans="1:27">
      <c r="A63"/>
      <c r="B63"/>
      <c r="C63"/>
      <c r="D63"/>
      <c r="E63"/>
      <c r="F63"/>
      <c r="G63"/>
      <c r="H63"/>
      <c r="I63"/>
      <c r="J63"/>
      <c r="K63"/>
      <c r="L63"/>
      <c r="M63"/>
      <c r="N63"/>
      <c r="O63"/>
      <c r="P63"/>
      <c r="Q63"/>
      <c r="R63"/>
      <c r="S63"/>
      <c r="T63"/>
      <c r="U63"/>
      <c r="V63"/>
      <c r="W63"/>
      <c r="X63"/>
      <c r="Y63"/>
      <c r="Z63"/>
      <c r="AA63"/>
    </row>
    <row r="64" spans="1:27">
      <c r="A64"/>
      <c r="B64"/>
      <c r="C64"/>
      <c r="D64"/>
      <c r="E64"/>
      <c r="F64"/>
      <c r="G64"/>
      <c r="H64"/>
      <c r="I64"/>
      <c r="J64"/>
      <c r="K64"/>
      <c r="L64"/>
      <c r="M64"/>
      <c r="N64"/>
      <c r="O64"/>
      <c r="P64"/>
      <c r="Q64"/>
      <c r="R64"/>
      <c r="S64"/>
      <c r="T64"/>
      <c r="U64"/>
      <c r="V64"/>
      <c r="W64"/>
      <c r="X64"/>
      <c r="Y64"/>
      <c r="Z64"/>
      <c r="AA64"/>
    </row>
    <row r="65" spans="1:27">
      <c r="A65"/>
      <c r="B65"/>
      <c r="C65"/>
      <c r="D65"/>
      <c r="E65"/>
      <c r="F65"/>
      <c r="G65"/>
      <c r="H65"/>
      <c r="I65"/>
      <c r="J65"/>
      <c r="K65"/>
      <c r="L65"/>
      <c r="M65"/>
      <c r="N65"/>
      <c r="O65"/>
      <c r="P65"/>
      <c r="Q65"/>
      <c r="R65"/>
      <c r="S65"/>
      <c r="T65"/>
      <c r="U65"/>
      <c r="V65"/>
      <c r="W65"/>
      <c r="X65"/>
      <c r="Y65"/>
      <c r="Z65"/>
      <c r="AA65"/>
    </row>
    <row r="66" spans="1:27">
      <c r="A66"/>
      <c r="B66"/>
      <c r="C66"/>
      <c r="D66"/>
      <c r="E66"/>
      <c r="F66"/>
      <c r="G66"/>
      <c r="H66"/>
      <c r="I66"/>
      <c r="J66"/>
      <c r="K66"/>
      <c r="L66"/>
      <c r="M66"/>
      <c r="N66"/>
      <c r="O66"/>
      <c r="P66"/>
      <c r="Q66"/>
      <c r="R66"/>
      <c r="S66"/>
      <c r="T66"/>
      <c r="U66"/>
      <c r="V66"/>
      <c r="W66"/>
      <c r="X66"/>
      <c r="Y66"/>
      <c r="Z66"/>
      <c r="AA66"/>
    </row>
    <row r="67" spans="1:27">
      <c r="A67"/>
      <c r="B67"/>
      <c r="C67"/>
      <c r="D67"/>
      <c r="E67"/>
      <c r="F67"/>
      <c r="G67"/>
      <c r="H67"/>
      <c r="I67"/>
      <c r="J67"/>
      <c r="K67"/>
      <c r="L67"/>
      <c r="M67"/>
      <c r="N67"/>
      <c r="O67"/>
      <c r="P67"/>
      <c r="Q67"/>
      <c r="R67"/>
      <c r="S67"/>
      <c r="T67"/>
      <c r="U67"/>
      <c r="V67"/>
      <c r="W67"/>
      <c r="X67"/>
      <c r="Y67"/>
      <c r="Z67"/>
      <c r="AA67"/>
    </row>
    <row r="68" spans="1:27">
      <c r="A68"/>
      <c r="B68"/>
      <c r="C68"/>
      <c r="D68"/>
      <c r="E68"/>
      <c r="F68"/>
      <c r="G68"/>
      <c r="H68"/>
      <c r="I68"/>
      <c r="J68"/>
      <c r="K68"/>
      <c r="L68"/>
      <c r="M68"/>
      <c r="N68"/>
      <c r="O68"/>
      <c r="P68"/>
      <c r="Q68"/>
      <c r="R68"/>
      <c r="S68"/>
      <c r="T68"/>
      <c r="U68"/>
      <c r="V68"/>
      <c r="W68"/>
      <c r="X68"/>
      <c r="Y68"/>
      <c r="Z68"/>
      <c r="AA68"/>
    </row>
    <row r="69" spans="1:27">
      <c r="A69"/>
      <c r="F69"/>
      <c r="G69"/>
      <c r="H69"/>
      <c r="I69"/>
      <c r="J69"/>
      <c r="K69"/>
      <c r="L69"/>
      <c r="M69"/>
      <c r="N69"/>
      <c r="O69"/>
      <c r="P69"/>
      <c r="Q69"/>
      <c r="R69"/>
      <c r="S69"/>
      <c r="T69"/>
      <c r="U69"/>
      <c r="V69"/>
      <c r="W69"/>
      <c r="X69"/>
      <c r="Y69"/>
      <c r="Z69"/>
      <c r="AA69"/>
    </row>
    <row r="70" spans="1:27">
      <c r="A70"/>
      <c r="F70"/>
      <c r="H70"/>
      <c r="I70"/>
      <c r="J70"/>
      <c r="K70"/>
      <c r="L70"/>
      <c r="M70"/>
      <c r="N70"/>
      <c r="O70"/>
      <c r="P70"/>
      <c r="Q70"/>
      <c r="R70"/>
      <c r="S70"/>
      <c r="T70"/>
      <c r="U70"/>
      <c r="V70"/>
      <c r="W70"/>
      <c r="X70"/>
      <c r="Y70"/>
      <c r="Z70"/>
      <c r="AA70"/>
    </row>
    <row r="71" spans="1:27">
      <c r="A71"/>
      <c r="N71"/>
      <c r="O71"/>
      <c r="P71"/>
      <c r="Q71"/>
      <c r="R71"/>
      <c r="S71"/>
      <c r="T71"/>
      <c r="U71"/>
      <c r="V71"/>
      <c r="W71"/>
      <c r="X71"/>
      <c r="Y71"/>
      <c r="Z71"/>
      <c r="AA71"/>
    </row>
    <row r="72" spans="1:27">
      <c r="A72"/>
      <c r="O72"/>
      <c r="P72"/>
      <c r="Q72"/>
      <c r="R72"/>
      <c r="S72"/>
      <c r="T72"/>
      <c r="U72"/>
      <c r="V72"/>
      <c r="W72"/>
      <c r="X72"/>
      <c r="Y72"/>
      <c r="Z72"/>
      <c r="AA72"/>
    </row>
    <row r="73" spans="1:27">
      <c r="A73"/>
      <c r="O73"/>
      <c r="P73"/>
      <c r="Q73"/>
      <c r="R73"/>
      <c r="S73"/>
      <c r="T73"/>
      <c r="U73"/>
      <c r="V73"/>
      <c r="W73"/>
      <c r="X73"/>
      <c r="Y73"/>
      <c r="Z73"/>
      <c r="AA73"/>
    </row>
    <row r="74" spans="1:27">
      <c r="A74"/>
      <c r="O74"/>
      <c r="P74"/>
      <c r="Q74"/>
      <c r="R74"/>
      <c r="S74"/>
      <c r="T74"/>
      <c r="U74"/>
      <c r="V74"/>
      <c r="W74"/>
      <c r="X74"/>
      <c r="Y74"/>
      <c r="Z74"/>
      <c r="AA74"/>
    </row>
    <row r="75" spans="1:27">
      <c r="A75"/>
      <c r="O75"/>
      <c r="P75"/>
      <c r="Q75"/>
      <c r="R75"/>
      <c r="S75"/>
      <c r="T75"/>
      <c r="U75"/>
      <c r="V75"/>
      <c r="W75"/>
      <c r="X75"/>
      <c r="Y75"/>
      <c r="Z75"/>
      <c r="AA75"/>
    </row>
    <row r="76" spans="1:27">
      <c r="A76"/>
      <c r="O76"/>
      <c r="P76"/>
      <c r="Q76"/>
      <c r="R76"/>
      <c r="S76"/>
      <c r="T76"/>
      <c r="U76"/>
      <c r="V76"/>
      <c r="W76"/>
      <c r="X76"/>
      <c r="Y76"/>
      <c r="Z76"/>
      <c r="AA76"/>
    </row>
    <row r="77" spans="1:27">
      <c r="A77"/>
      <c r="O77"/>
      <c r="P77"/>
      <c r="Q77"/>
      <c r="R77"/>
      <c r="S77"/>
      <c r="T77"/>
      <c r="U77"/>
      <c r="V77"/>
      <c r="W77"/>
      <c r="X77"/>
      <c r="Y77"/>
      <c r="Z77"/>
      <c r="AA77"/>
    </row>
    <row r="78" spans="1:27">
      <c r="A78"/>
      <c r="O78"/>
      <c r="P78"/>
      <c r="Q78"/>
      <c r="R78"/>
      <c r="S78"/>
      <c r="T78"/>
      <c r="U78"/>
      <c r="V78"/>
      <c r="W78"/>
      <c r="X78"/>
      <c r="Y78"/>
      <c r="Z78"/>
      <c r="AA78"/>
    </row>
    <row r="79" spans="1:27">
      <c r="A79"/>
      <c r="O79"/>
      <c r="P79"/>
      <c r="Q79"/>
      <c r="R79"/>
      <c r="S79"/>
      <c r="T79"/>
      <c r="U79"/>
      <c r="V79"/>
      <c r="W79"/>
      <c r="X79"/>
      <c r="Y79"/>
      <c r="Z79"/>
      <c r="AA79"/>
    </row>
    <row r="80" spans="1:27">
      <c r="A80"/>
      <c r="O80"/>
      <c r="P80"/>
      <c r="Q80"/>
      <c r="R80"/>
      <c r="S80"/>
      <c r="T80"/>
      <c r="U80"/>
      <c r="V80"/>
      <c r="W80"/>
      <c r="X80"/>
      <c r="Y80"/>
      <c r="Z80"/>
      <c r="AA80"/>
    </row>
    <row r="81" spans="1:27">
      <c r="A81"/>
      <c r="O81"/>
      <c r="P81"/>
      <c r="Q81"/>
      <c r="R81"/>
      <c r="S81"/>
      <c r="T81"/>
      <c r="U81"/>
      <c r="V81"/>
      <c r="W81"/>
      <c r="X81"/>
      <c r="Y81"/>
      <c r="Z81"/>
      <c r="AA81"/>
    </row>
    <row r="82" spans="1:27">
      <c r="A82"/>
      <c r="O82"/>
      <c r="P82"/>
      <c r="Q82"/>
      <c r="R82"/>
      <c r="S82"/>
      <c r="T82"/>
      <c r="U82"/>
      <c r="V82"/>
      <c r="W82"/>
      <c r="X82"/>
      <c r="Y82"/>
      <c r="Z82"/>
      <c r="AA82"/>
    </row>
  </sheetData>
  <mergeCells count="5">
    <mergeCell ref="B15:G15"/>
    <mergeCell ref="I15:M15"/>
    <mergeCell ref="B27:E28"/>
    <mergeCell ref="I27:L28"/>
    <mergeCell ref="B3:E3"/>
  </mergeCells>
  <hyperlinks>
    <hyperlink ref="B1" location="'Table of Contents'!A1" display="Table of Contents" xr:uid="{71E400D9-E398-4F6A-B8D6-7642B383DE59}"/>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37203-7237-4586-A5B8-6CCFA244CCEE}">
  <dimension ref="A1:AE44"/>
  <sheetViews>
    <sheetView workbookViewId="0"/>
  </sheetViews>
  <sheetFormatPr defaultColWidth="9" defaultRowHeight="14.25"/>
  <cols>
    <col min="1" max="1" width="14" style="85" bestFit="1" customWidth="1"/>
    <col min="2" max="2" width="15" style="85" customWidth="1"/>
    <col min="3" max="15" width="13.86328125" style="85" customWidth="1"/>
    <col min="16" max="16" width="14.86328125" style="85" bestFit="1" customWidth="1"/>
    <col min="17" max="17" width="14" style="85" bestFit="1" customWidth="1"/>
    <col min="18" max="18" width="14.86328125" style="85" bestFit="1" customWidth="1"/>
    <col min="19" max="21" width="14" style="85" bestFit="1" customWidth="1"/>
    <col min="22" max="22" width="14.86328125" style="85" bestFit="1" customWidth="1"/>
    <col min="23" max="23" width="14" style="85" bestFit="1" customWidth="1"/>
    <col min="24" max="24" width="14.86328125" style="85" bestFit="1" customWidth="1"/>
    <col min="25" max="25" width="14" style="85" bestFit="1" customWidth="1"/>
    <col min="26" max="26" width="19.73046875" style="85" bestFit="1" customWidth="1"/>
    <col min="27" max="27" width="18.86328125" style="85" bestFit="1" customWidth="1"/>
    <col min="28" max="28" width="10.265625" style="85" bestFit="1" customWidth="1"/>
    <col min="29" max="29" width="14.86328125" style="85" bestFit="1" customWidth="1"/>
    <col min="30" max="30" width="14" style="85" bestFit="1" customWidth="1"/>
    <col min="31" max="31" width="10.265625" style="85" bestFit="1" customWidth="1"/>
    <col min="32" max="32" width="14.86328125" style="85" bestFit="1" customWidth="1"/>
    <col min="33" max="33" width="14" style="85" bestFit="1" customWidth="1"/>
    <col min="34" max="34" width="10.265625" style="85" bestFit="1" customWidth="1"/>
    <col min="35" max="35" width="14.86328125" style="85" bestFit="1" customWidth="1"/>
    <col min="36" max="36" width="14" style="85" bestFit="1" customWidth="1"/>
    <col min="37" max="37" width="10.265625" style="85" bestFit="1" customWidth="1"/>
    <col min="38" max="38" width="19.73046875" style="85" bestFit="1" customWidth="1"/>
    <col min="39" max="39" width="18.86328125" style="85" bestFit="1" customWidth="1"/>
    <col min="40" max="40" width="15.1328125" style="85" bestFit="1" customWidth="1"/>
    <col min="41" max="48" width="15.265625" style="85" bestFit="1" customWidth="1"/>
    <col min="49" max="49" width="19.73046875" style="85" bestFit="1" customWidth="1"/>
    <col min="50" max="50" width="18.86328125" style="85" bestFit="1" customWidth="1"/>
    <col min="51" max="52" width="15.1328125" style="85" bestFit="1" customWidth="1"/>
    <col min="53" max="16384" width="9" style="85"/>
  </cols>
  <sheetData>
    <row r="1" spans="1:31">
      <c r="A1"/>
      <c r="B1" s="66" t="s">
        <v>114</v>
      </c>
      <c r="C1"/>
      <c r="D1"/>
      <c r="E1"/>
      <c r="F1"/>
      <c r="G1"/>
      <c r="H1"/>
      <c r="I1"/>
      <c r="J1"/>
      <c r="K1"/>
      <c r="L1"/>
      <c r="M1"/>
      <c r="N1"/>
      <c r="O1"/>
      <c r="P1"/>
      <c r="Q1"/>
      <c r="R1"/>
      <c r="S1"/>
      <c r="T1"/>
      <c r="AA1"/>
      <c r="AB1"/>
      <c r="AC1"/>
      <c r="AD1"/>
      <c r="AE1"/>
    </row>
    <row r="2" spans="1:31" ht="16.899999999999999">
      <c r="A2"/>
      <c r="B2" s="273" t="s">
        <v>545</v>
      </c>
      <c r="C2" s="273"/>
      <c r="D2" s="273"/>
      <c r="E2" s="273"/>
      <c r="F2" s="273"/>
      <c r="G2" s="273"/>
      <c r="H2" s="273"/>
      <c r="I2" s="273"/>
      <c r="J2" s="273"/>
      <c r="K2" s="273"/>
      <c r="L2" s="273"/>
      <c r="M2" s="273"/>
      <c r="N2" s="273"/>
      <c r="O2"/>
      <c r="P2"/>
      <c r="Q2"/>
      <c r="X2"/>
      <c r="Y2"/>
      <c r="Z2"/>
      <c r="AA2"/>
      <c r="AB2"/>
    </row>
    <row r="3" spans="1:31">
      <c r="A3"/>
      <c r="B3" s="167" t="s">
        <v>295</v>
      </c>
      <c r="C3" s="315">
        <v>44562</v>
      </c>
      <c r="D3" s="315">
        <v>44593</v>
      </c>
      <c r="E3" s="315">
        <v>44621</v>
      </c>
      <c r="F3" s="315">
        <v>44652</v>
      </c>
      <c r="G3" s="315">
        <v>44682</v>
      </c>
      <c r="H3" s="315">
        <v>44713</v>
      </c>
      <c r="I3" s="315">
        <v>44743</v>
      </c>
      <c r="J3" s="315">
        <v>44774</v>
      </c>
      <c r="K3" s="315">
        <v>44805</v>
      </c>
      <c r="L3" s="315">
        <v>44835</v>
      </c>
      <c r="M3" s="315">
        <v>44866</v>
      </c>
      <c r="N3" s="315">
        <v>44896</v>
      </c>
      <c r="O3"/>
      <c r="P3"/>
      <c r="Q3"/>
      <c r="X3"/>
      <c r="Y3"/>
      <c r="Z3"/>
      <c r="AA3"/>
      <c r="AB3"/>
    </row>
    <row r="4" spans="1:31">
      <c r="A4"/>
      <c r="B4" s="104" t="s">
        <v>296</v>
      </c>
      <c r="C4" s="35">
        <v>1226</v>
      </c>
      <c r="D4" s="35">
        <v>1113</v>
      </c>
      <c r="E4" s="35">
        <v>1502</v>
      </c>
      <c r="F4" s="35">
        <v>1332</v>
      </c>
      <c r="G4" s="35">
        <v>1276</v>
      </c>
      <c r="H4" s="35">
        <v>1213</v>
      </c>
      <c r="I4" s="35">
        <v>1186</v>
      </c>
      <c r="J4" s="35">
        <v>1199</v>
      </c>
      <c r="K4" s="35">
        <v>1236</v>
      </c>
      <c r="L4" s="35">
        <v>2806</v>
      </c>
      <c r="M4" s="35">
        <v>4874</v>
      </c>
      <c r="N4" s="35">
        <v>3948</v>
      </c>
      <c r="O4"/>
      <c r="P4"/>
      <c r="Q4"/>
      <c r="X4"/>
      <c r="Y4"/>
      <c r="Z4"/>
      <c r="AA4"/>
      <c r="AB4"/>
    </row>
    <row r="5" spans="1:31">
      <c r="A5"/>
      <c r="B5" s="104" t="s">
        <v>297</v>
      </c>
      <c r="C5" s="12">
        <v>27</v>
      </c>
      <c r="D5" s="12">
        <v>13</v>
      </c>
      <c r="E5" s="12">
        <v>16</v>
      </c>
      <c r="F5" s="12">
        <v>16</v>
      </c>
      <c r="G5" s="12">
        <v>15</v>
      </c>
      <c r="H5" s="12">
        <v>26</v>
      </c>
      <c r="I5" s="12">
        <v>35</v>
      </c>
      <c r="J5" s="12">
        <v>29</v>
      </c>
      <c r="K5" s="12">
        <v>30</v>
      </c>
      <c r="L5" s="12">
        <v>28</v>
      </c>
      <c r="M5" s="12">
        <v>50</v>
      </c>
      <c r="N5" s="12">
        <v>37</v>
      </c>
      <c r="O5"/>
      <c r="P5"/>
      <c r="Q5"/>
      <c r="X5"/>
      <c r="Y5"/>
      <c r="Z5"/>
      <c r="AA5"/>
      <c r="AB5"/>
    </row>
    <row r="6" spans="1:31">
      <c r="A6"/>
      <c r="B6" s="10" t="s">
        <v>595</v>
      </c>
      <c r="C6" s="10"/>
      <c r="D6" s="198"/>
      <c r="E6" s="198"/>
      <c r="F6" s="198"/>
      <c r="G6" s="198"/>
      <c r="H6" s="198"/>
      <c r="I6" s="198"/>
      <c r="J6" s="198"/>
      <c r="K6" s="198"/>
      <c r="L6" s="198"/>
      <c r="M6" s="198"/>
      <c r="N6" s="198"/>
      <c r="O6"/>
      <c r="P6"/>
      <c r="Q6"/>
      <c r="X6"/>
      <c r="Y6"/>
      <c r="Z6"/>
      <c r="AA6"/>
      <c r="AB6"/>
    </row>
    <row r="7" spans="1:31">
      <c r="A7"/>
      <c r="B7" s="10"/>
      <c r="C7" s="10"/>
      <c r="D7" s="120"/>
      <c r="E7" s="120"/>
      <c r="F7" s="120"/>
      <c r="G7" s="120"/>
      <c r="H7" s="120"/>
      <c r="I7" s="120"/>
      <c r="J7" s="120"/>
      <c r="K7" s="120"/>
      <c r="L7" s="120"/>
      <c r="M7" s="120"/>
      <c r="N7" s="120"/>
      <c r="O7"/>
      <c r="P7"/>
      <c r="Q7"/>
      <c r="X7"/>
      <c r="Y7"/>
      <c r="Z7"/>
      <c r="AA7"/>
      <c r="AB7"/>
    </row>
    <row r="8" spans="1:31" ht="16.899999999999999">
      <c r="A8"/>
      <c r="B8" s="273" t="s">
        <v>546</v>
      </c>
      <c r="C8" s="273"/>
      <c r="D8" s="273"/>
      <c r="E8" s="273"/>
      <c r="F8" s="273"/>
      <c r="G8" s="273"/>
      <c r="H8" s="273"/>
      <c r="I8" s="273"/>
      <c r="J8" s="273"/>
      <c r="K8" s="273"/>
      <c r="L8" s="273"/>
      <c r="M8" s="273"/>
      <c r="N8" s="273"/>
      <c r="O8"/>
      <c r="P8"/>
      <c r="Q8"/>
      <c r="X8"/>
      <c r="Y8"/>
      <c r="Z8"/>
      <c r="AA8"/>
      <c r="AB8"/>
    </row>
    <row r="9" spans="1:31">
      <c r="A9"/>
      <c r="B9" s="55" t="s">
        <v>295</v>
      </c>
      <c r="C9" s="315">
        <v>44562</v>
      </c>
      <c r="D9" s="315">
        <v>44593</v>
      </c>
      <c r="E9" s="315">
        <v>44621</v>
      </c>
      <c r="F9" s="315">
        <v>44652</v>
      </c>
      <c r="G9" s="315">
        <v>44682</v>
      </c>
      <c r="H9" s="315">
        <v>44713</v>
      </c>
      <c r="I9" s="315">
        <v>44743</v>
      </c>
      <c r="J9" s="315">
        <v>44774</v>
      </c>
      <c r="K9" s="315">
        <v>44805</v>
      </c>
      <c r="L9" s="315">
        <v>44835</v>
      </c>
      <c r="M9" s="315">
        <v>44866</v>
      </c>
      <c r="N9" s="315">
        <v>44896</v>
      </c>
      <c r="O9"/>
      <c r="P9"/>
      <c r="Q9"/>
      <c r="X9"/>
      <c r="Y9"/>
      <c r="Z9"/>
      <c r="AA9"/>
      <c r="AB9"/>
    </row>
    <row r="10" spans="1:31">
      <c r="A10"/>
      <c r="B10" s="104" t="s">
        <v>162</v>
      </c>
      <c r="C10" s="35">
        <v>218044</v>
      </c>
      <c r="D10" s="35">
        <v>215439</v>
      </c>
      <c r="E10" s="35">
        <v>212852</v>
      </c>
      <c r="F10" s="35">
        <v>210924</v>
      </c>
      <c r="G10" s="35">
        <v>208890</v>
      </c>
      <c r="H10" s="35">
        <v>207372</v>
      </c>
      <c r="I10" s="35">
        <v>206490</v>
      </c>
      <c r="J10" s="35">
        <v>206023</v>
      </c>
      <c r="K10" s="35">
        <v>205104</v>
      </c>
      <c r="L10" s="35">
        <v>203006</v>
      </c>
      <c r="M10" s="35">
        <v>198247</v>
      </c>
      <c r="N10" s="35">
        <v>202807</v>
      </c>
      <c r="O10"/>
      <c r="P10"/>
      <c r="W10"/>
      <c r="X10"/>
      <c r="Y10"/>
      <c r="Z10"/>
      <c r="AA10"/>
    </row>
    <row r="11" spans="1:31">
      <c r="A11"/>
      <c r="B11" s="104" t="s">
        <v>373</v>
      </c>
      <c r="C11" s="35">
        <v>1803102</v>
      </c>
      <c r="D11" s="35">
        <v>1808898</v>
      </c>
      <c r="E11" s="35">
        <v>1819234</v>
      </c>
      <c r="F11" s="35">
        <v>1827276</v>
      </c>
      <c r="G11" s="35">
        <v>1836336</v>
      </c>
      <c r="H11" s="35">
        <v>1846229</v>
      </c>
      <c r="I11" s="35">
        <v>1860240</v>
      </c>
      <c r="J11" s="35">
        <v>1867403</v>
      </c>
      <c r="K11" s="35">
        <v>1877499</v>
      </c>
      <c r="L11" s="35">
        <v>1891688</v>
      </c>
      <c r="M11" s="35">
        <v>1903618</v>
      </c>
      <c r="N11" s="35">
        <v>1910607</v>
      </c>
      <c r="O11"/>
      <c r="P11"/>
      <c r="W11"/>
      <c r="X11"/>
      <c r="Y11"/>
      <c r="Z11"/>
      <c r="AA11"/>
    </row>
    <row r="12" spans="1:31" ht="15.4">
      <c r="A12"/>
      <c r="B12" s="10" t="s">
        <v>595</v>
      </c>
      <c r="C12" s="10"/>
      <c r="D12" s="120"/>
      <c r="E12" s="120"/>
      <c r="F12" s="120"/>
      <c r="G12" s="120"/>
      <c r="H12" s="120"/>
      <c r="I12" s="120"/>
      <c r="J12" s="120"/>
      <c r="K12" s="120"/>
      <c r="L12" s="120"/>
      <c r="M12" s="120"/>
      <c r="N12" s="120"/>
      <c r="O12"/>
      <c r="P12"/>
      <c r="Q12"/>
      <c r="X12"/>
      <c r="Y12" s="5"/>
      <c r="Z12" s="5"/>
      <c r="AA12" s="5"/>
      <c r="AB12" s="5"/>
    </row>
    <row r="13" spans="1:31" ht="15.4">
      <c r="A13"/>
      <c r="B13" s="120"/>
      <c r="C13" s="120"/>
      <c r="D13" s="120"/>
      <c r="E13" s="120"/>
      <c r="F13" s="120"/>
      <c r="G13" s="120"/>
      <c r="H13" s="120"/>
      <c r="I13" s="120"/>
      <c r="J13" s="120"/>
      <c r="K13" s="120"/>
      <c r="L13" s="120"/>
      <c r="M13" s="120"/>
      <c r="N13" s="120"/>
      <c r="O13"/>
      <c r="P13"/>
      <c r="Q13"/>
      <c r="X13"/>
      <c r="Y13" s="5"/>
      <c r="Z13" s="5"/>
      <c r="AA13" s="5"/>
      <c r="AB13" s="5"/>
    </row>
    <row r="14" spans="1:31" ht="16.899999999999999">
      <c r="A14"/>
      <c r="B14" s="273" t="s">
        <v>547</v>
      </c>
      <c r="C14" s="273"/>
      <c r="D14" s="273"/>
      <c r="E14" s="273"/>
      <c r="F14" s="273"/>
      <c r="G14" s="273"/>
      <c r="H14" s="273"/>
      <c r="I14" s="273"/>
      <c r="J14" s="273"/>
      <c r="K14" s="273"/>
      <c r="L14" s="273"/>
      <c r="M14" s="273"/>
      <c r="N14" s="273"/>
      <c r="O14"/>
      <c r="P14"/>
      <c r="Q14"/>
      <c r="X14"/>
      <c r="Y14" s="5"/>
      <c r="Z14" s="5"/>
      <c r="AA14" s="5"/>
      <c r="AB14" s="5"/>
    </row>
    <row r="15" spans="1:31" ht="15.4">
      <c r="A15"/>
      <c r="B15" s="50" t="s">
        <v>295</v>
      </c>
      <c r="C15" s="315">
        <v>44562</v>
      </c>
      <c r="D15" s="315">
        <v>44593</v>
      </c>
      <c r="E15" s="315">
        <v>44621</v>
      </c>
      <c r="F15" s="315">
        <v>44652</v>
      </c>
      <c r="G15" s="315">
        <v>44682</v>
      </c>
      <c r="H15" s="315">
        <v>44713</v>
      </c>
      <c r="I15" s="315">
        <v>44743</v>
      </c>
      <c r="J15" s="315">
        <v>44774</v>
      </c>
      <c r="K15" s="315">
        <v>44805</v>
      </c>
      <c r="L15" s="315">
        <v>44835</v>
      </c>
      <c r="M15" s="315">
        <v>44866</v>
      </c>
      <c r="N15" s="315">
        <v>44896</v>
      </c>
      <c r="O15"/>
      <c r="P15"/>
      <c r="Q15"/>
      <c r="X15"/>
      <c r="Y15" s="5"/>
      <c r="Z15" s="5"/>
      <c r="AA15" s="5"/>
      <c r="AB15" s="5"/>
    </row>
    <row r="16" spans="1:31">
      <c r="A16"/>
      <c r="B16" s="104" t="s">
        <v>296</v>
      </c>
      <c r="C16" s="105">
        <f>C4/C10</f>
        <v>5.6227183504246846E-3</v>
      </c>
      <c r="D16" s="105">
        <f t="shared" ref="D16:N16" si="0">D4/D10</f>
        <v>5.1661955356272545E-3</v>
      </c>
      <c r="E16" s="105">
        <f t="shared" si="0"/>
        <v>7.056546332663071E-3</v>
      </c>
      <c r="F16" s="105">
        <f t="shared" si="0"/>
        <v>6.3150708311998632E-3</v>
      </c>
      <c r="G16" s="105">
        <f t="shared" si="0"/>
        <v>6.1084781463928385E-3</v>
      </c>
      <c r="H16" s="105">
        <f t="shared" si="0"/>
        <v>5.8493914318230042E-3</v>
      </c>
      <c r="I16" s="105">
        <f t="shared" si="0"/>
        <v>5.7436195457407141E-3</v>
      </c>
      <c r="J16" s="105">
        <f t="shared" si="0"/>
        <v>5.8197385728777857E-3</v>
      </c>
      <c r="K16" s="105">
        <f t="shared" si="0"/>
        <v>6.0262110929089636E-3</v>
      </c>
      <c r="L16" s="105">
        <f t="shared" si="0"/>
        <v>1.382225155906722E-2</v>
      </c>
      <c r="M16" s="105">
        <f t="shared" si="0"/>
        <v>2.4585491835942032E-2</v>
      </c>
      <c r="N16" s="105">
        <f t="shared" si="0"/>
        <v>1.9466783690898243E-2</v>
      </c>
      <c r="O16"/>
      <c r="P16"/>
      <c r="Q16"/>
    </row>
    <row r="17" spans="1:20">
      <c r="A17"/>
      <c r="B17" s="10" t="s">
        <v>608</v>
      </c>
      <c r="C17" s="106"/>
      <c r="D17" s="107"/>
      <c r="E17"/>
      <c r="F17"/>
      <c r="G17"/>
      <c r="H17"/>
      <c r="I17"/>
      <c r="J17"/>
      <c r="K17"/>
      <c r="L17"/>
      <c r="M17"/>
      <c r="N17"/>
      <c r="O17"/>
      <c r="P17"/>
      <c r="Q17"/>
      <c r="R17"/>
      <c r="S17"/>
      <c r="T17"/>
    </row>
    <row r="18" spans="1:20">
      <c r="A18"/>
      <c r="B18" s="10" t="s">
        <v>408</v>
      </c>
      <c r="C18"/>
      <c r="D18"/>
      <c r="E18"/>
      <c r="F18"/>
      <c r="G18"/>
      <c r="H18"/>
      <c r="I18"/>
      <c r="J18"/>
      <c r="K18"/>
      <c r="L18"/>
      <c r="M18"/>
      <c r="N18"/>
      <c r="O18"/>
      <c r="P18"/>
      <c r="Q18"/>
      <c r="R18"/>
      <c r="S18"/>
      <c r="T18"/>
    </row>
    <row r="19" spans="1:20">
      <c r="A19"/>
      <c r="B19" s="10" t="s">
        <v>595</v>
      </c>
      <c r="C19"/>
      <c r="D19"/>
      <c r="E19"/>
      <c r="F19"/>
      <c r="G19"/>
      <c r="H19"/>
      <c r="I19"/>
      <c r="J19"/>
      <c r="K19"/>
      <c r="L19"/>
      <c r="M19"/>
      <c r="N19"/>
      <c r="O19"/>
      <c r="P19"/>
      <c r="Q19"/>
      <c r="R19"/>
      <c r="S19"/>
      <c r="T19"/>
    </row>
    <row r="20" spans="1:20">
      <c r="A20"/>
      <c r="B20"/>
      <c r="C20"/>
      <c r="D20"/>
      <c r="E20"/>
      <c r="F20"/>
      <c r="G20"/>
      <c r="H20"/>
      <c r="I20"/>
      <c r="J20"/>
      <c r="K20"/>
      <c r="L20"/>
      <c r="M20"/>
      <c r="N20"/>
      <c r="O20"/>
      <c r="P20"/>
      <c r="Q20"/>
      <c r="R20"/>
      <c r="S20"/>
      <c r="T20"/>
    </row>
    <row r="21" spans="1:20">
      <c r="A21"/>
      <c r="B21"/>
      <c r="C21"/>
      <c r="D21"/>
      <c r="E21"/>
      <c r="F21"/>
      <c r="G21"/>
      <c r="H21"/>
      <c r="I21"/>
      <c r="J21"/>
      <c r="K21"/>
      <c r="L21"/>
      <c r="M21"/>
      <c r="N21"/>
      <c r="O21"/>
      <c r="P21"/>
      <c r="Q21"/>
      <c r="R21"/>
      <c r="S21"/>
      <c r="T21"/>
    </row>
    <row r="22" spans="1:20">
      <c r="A22"/>
      <c r="B22"/>
      <c r="C22"/>
      <c r="D22"/>
      <c r="E22"/>
      <c r="F22"/>
      <c r="G22"/>
      <c r="H22"/>
      <c r="I22"/>
      <c r="J22"/>
      <c r="K22"/>
      <c r="L22"/>
      <c r="M22"/>
      <c r="N22"/>
      <c r="O22"/>
      <c r="P22"/>
      <c r="Q22"/>
      <c r="R22"/>
    </row>
    <row r="23" spans="1:20">
      <c r="A23"/>
      <c r="B23" s="350"/>
      <c r="C23"/>
      <c r="D23"/>
      <c r="E23"/>
      <c r="F23"/>
      <c r="G23"/>
      <c r="H23"/>
      <c r="I23"/>
      <c r="J23"/>
      <c r="K23"/>
      <c r="L23"/>
      <c r="M23"/>
      <c r="N23"/>
      <c r="O23"/>
      <c r="P23"/>
      <c r="Q23"/>
      <c r="R23"/>
    </row>
    <row r="24" spans="1:20">
      <c r="A24"/>
      <c r="B24"/>
      <c r="C24"/>
      <c r="D24"/>
      <c r="E24"/>
      <c r="F24"/>
      <c r="G24"/>
      <c r="H24"/>
      <c r="I24"/>
      <c r="J24"/>
      <c r="K24"/>
      <c r="L24"/>
      <c r="M24"/>
      <c r="N24"/>
      <c r="O24"/>
      <c r="P24"/>
      <c r="Q24"/>
      <c r="R24"/>
    </row>
    <row r="25" spans="1:20">
      <c r="A25"/>
      <c r="B25"/>
      <c r="C25"/>
      <c r="D25"/>
      <c r="E25"/>
      <c r="F25"/>
      <c r="G25"/>
      <c r="H25"/>
      <c r="I25"/>
      <c r="J25"/>
      <c r="K25"/>
      <c r="L25"/>
      <c r="M25"/>
      <c r="N25"/>
      <c r="O25"/>
      <c r="P25"/>
      <c r="Q25"/>
      <c r="R25"/>
    </row>
    <row r="26" spans="1:20">
      <c r="A26"/>
      <c r="B26"/>
      <c r="C26"/>
      <c r="D26"/>
      <c r="E26"/>
      <c r="F26"/>
      <c r="G26"/>
      <c r="H26"/>
      <c r="I26"/>
      <c r="J26"/>
      <c r="K26"/>
      <c r="L26"/>
      <c r="M26"/>
      <c r="N26"/>
      <c r="O26"/>
      <c r="P26"/>
      <c r="Q26"/>
      <c r="R26"/>
    </row>
    <row r="27" spans="1:20">
      <c r="A27"/>
      <c r="B27"/>
      <c r="C27"/>
      <c r="D27"/>
      <c r="E27"/>
      <c r="F27"/>
      <c r="G27"/>
      <c r="H27"/>
      <c r="I27"/>
      <c r="J27"/>
      <c r="K27"/>
      <c r="L27"/>
      <c r="M27"/>
      <c r="N27"/>
      <c r="O27"/>
      <c r="P27"/>
      <c r="Q27"/>
      <c r="R27"/>
    </row>
    <row r="28" spans="1:20">
      <c r="A28"/>
      <c r="B28"/>
      <c r="C28" s="120"/>
      <c r="D28" s="121"/>
      <c r="E28" s="121"/>
      <c r="F28"/>
      <c r="G28"/>
      <c r="H28"/>
      <c r="I28"/>
      <c r="J28"/>
      <c r="K28"/>
      <c r="L28"/>
      <c r="M28"/>
      <c r="O28"/>
      <c r="P28"/>
    </row>
    <row r="29" spans="1:20">
      <c r="A29"/>
      <c r="B29"/>
      <c r="C29" s="120"/>
      <c r="D29" s="121"/>
      <c r="E29" s="121"/>
      <c r="F29"/>
      <c r="G29"/>
      <c r="H29"/>
      <c r="I29"/>
      <c r="J29"/>
      <c r="K29"/>
      <c r="L29"/>
      <c r="M29"/>
      <c r="N29"/>
      <c r="P29"/>
      <c r="Q29"/>
    </row>
    <row r="30" spans="1:20">
      <c r="A30"/>
      <c r="B30"/>
      <c r="C30" s="120"/>
      <c r="D30" s="121"/>
      <c r="E30" s="121"/>
      <c r="F30"/>
      <c r="G30"/>
      <c r="H30"/>
      <c r="I30"/>
      <c r="J30"/>
      <c r="K30"/>
      <c r="L30"/>
      <c r="M30"/>
      <c r="N30"/>
      <c r="P30"/>
      <c r="Q30"/>
    </row>
    <row r="31" spans="1:20">
      <c r="A31"/>
      <c r="B31"/>
      <c r="C31" s="120"/>
      <c r="D31" s="121"/>
      <c r="E31" s="121"/>
      <c r="F31"/>
      <c r="G31"/>
      <c r="H31"/>
      <c r="I31"/>
      <c r="J31"/>
      <c r="K31"/>
      <c r="L31"/>
      <c r="M31"/>
      <c r="N31"/>
      <c r="P31"/>
      <c r="Q31"/>
    </row>
    <row r="32" spans="1:20">
      <c r="A32"/>
      <c r="B32"/>
      <c r="C32" s="120"/>
      <c r="D32" s="121"/>
      <c r="E32" s="121"/>
      <c r="F32"/>
      <c r="G32"/>
      <c r="H32"/>
      <c r="I32"/>
      <c r="J32"/>
      <c r="K32"/>
      <c r="L32"/>
      <c r="M32"/>
      <c r="N32"/>
      <c r="P32"/>
      <c r="Q32"/>
    </row>
    <row r="33" spans="1:20">
      <c r="A33"/>
      <c r="B33"/>
      <c r="C33" s="120"/>
      <c r="D33" s="121"/>
      <c r="E33" s="121"/>
      <c r="F33"/>
      <c r="G33"/>
      <c r="H33"/>
      <c r="I33"/>
      <c r="J33"/>
      <c r="K33"/>
      <c r="L33"/>
      <c r="M33"/>
      <c r="N33"/>
      <c r="P33"/>
      <c r="Q33"/>
    </row>
    <row r="34" spans="1:20">
      <c r="A34"/>
      <c r="B34"/>
      <c r="C34"/>
      <c r="D34"/>
      <c r="E34"/>
      <c r="F34"/>
      <c r="G34"/>
      <c r="H34"/>
      <c r="I34"/>
      <c r="J34"/>
      <c r="K34"/>
      <c r="L34"/>
      <c r="M34"/>
      <c r="N34"/>
      <c r="P34"/>
      <c r="Q34"/>
    </row>
    <row r="35" spans="1:20">
      <c r="A35"/>
      <c r="B35"/>
      <c r="C35"/>
      <c r="D35"/>
      <c r="E35"/>
      <c r="F35"/>
      <c r="G35"/>
      <c r="H35"/>
      <c r="I35"/>
      <c r="J35"/>
      <c r="K35"/>
      <c r="L35"/>
      <c r="M35"/>
      <c r="N35"/>
      <c r="P35"/>
      <c r="Q35"/>
    </row>
    <row r="36" spans="1:20">
      <c r="A36"/>
      <c r="B36"/>
      <c r="C36"/>
      <c r="D36"/>
      <c r="E36"/>
      <c r="F36"/>
      <c r="G36"/>
      <c r="H36"/>
      <c r="I36"/>
      <c r="J36"/>
      <c r="K36"/>
      <c r="L36"/>
      <c r="M36"/>
      <c r="N36"/>
      <c r="O36"/>
      <c r="Q36"/>
      <c r="R36"/>
    </row>
    <row r="37" spans="1:20">
      <c r="A37"/>
      <c r="B37"/>
      <c r="C37"/>
      <c r="D37"/>
      <c r="E37"/>
      <c r="F37"/>
      <c r="G37"/>
      <c r="H37"/>
      <c r="I37"/>
      <c r="J37"/>
      <c r="K37"/>
      <c r="L37"/>
      <c r="M37"/>
      <c r="N37"/>
      <c r="O37"/>
      <c r="P37"/>
      <c r="Q37"/>
      <c r="S37"/>
      <c r="T37"/>
    </row>
    <row r="38" spans="1:20">
      <c r="A38"/>
      <c r="B38"/>
      <c r="C38"/>
      <c r="D38"/>
      <c r="E38"/>
      <c r="F38"/>
      <c r="G38"/>
      <c r="H38"/>
      <c r="I38"/>
      <c r="J38"/>
      <c r="K38"/>
      <c r="L38"/>
      <c r="M38"/>
      <c r="N38"/>
      <c r="O38"/>
      <c r="P38"/>
      <c r="Q38"/>
      <c r="S38"/>
      <c r="T38"/>
    </row>
    <row r="39" spans="1:20">
      <c r="A39"/>
      <c r="B39"/>
      <c r="C39"/>
      <c r="D39"/>
      <c r="E39"/>
      <c r="F39"/>
      <c r="G39"/>
      <c r="H39"/>
      <c r="I39"/>
      <c r="J39"/>
      <c r="K39"/>
      <c r="L39"/>
      <c r="M39"/>
      <c r="N39"/>
      <c r="O39"/>
      <c r="P39"/>
      <c r="Q39"/>
      <c r="S39"/>
      <c r="T39"/>
    </row>
    <row r="40" spans="1:20">
      <c r="A40"/>
      <c r="B40"/>
      <c r="C40"/>
      <c r="D40"/>
      <c r="E40"/>
      <c r="F40"/>
      <c r="G40"/>
      <c r="H40"/>
      <c r="I40"/>
      <c r="J40"/>
      <c r="K40"/>
      <c r="L40"/>
      <c r="M40"/>
      <c r="N40"/>
      <c r="O40"/>
      <c r="P40"/>
      <c r="Q40"/>
      <c r="S40"/>
      <c r="T40"/>
    </row>
    <row r="41" spans="1:20">
      <c r="A41"/>
      <c r="B41"/>
      <c r="C41"/>
      <c r="D41"/>
      <c r="E41"/>
      <c r="F41"/>
      <c r="G41"/>
      <c r="H41"/>
      <c r="I41"/>
      <c r="J41"/>
      <c r="K41"/>
      <c r="L41"/>
      <c r="M41"/>
      <c r="N41"/>
      <c r="O41"/>
      <c r="P41"/>
      <c r="Q41"/>
      <c r="S41"/>
      <c r="T41"/>
    </row>
    <row r="42" spans="1:20">
      <c r="A42"/>
      <c r="B42"/>
      <c r="C42"/>
      <c r="D42"/>
      <c r="E42"/>
      <c r="F42"/>
      <c r="G42"/>
      <c r="H42"/>
      <c r="I42"/>
      <c r="J42"/>
      <c r="K42"/>
      <c r="L42"/>
      <c r="M42"/>
      <c r="N42"/>
      <c r="O42"/>
      <c r="P42"/>
      <c r="Q42"/>
      <c r="S42"/>
      <c r="T42"/>
    </row>
    <row r="43" spans="1:20">
      <c r="A43"/>
      <c r="O43"/>
      <c r="P43"/>
      <c r="Q43"/>
      <c r="S43"/>
      <c r="T43"/>
    </row>
    <row r="44" spans="1:20">
      <c r="A44"/>
      <c r="O44"/>
      <c r="P44"/>
      <c r="Q44"/>
      <c r="S44"/>
      <c r="T44"/>
    </row>
  </sheetData>
  <hyperlinks>
    <hyperlink ref="B1" location="'Table of Contents'!A1" display="Table of Contents" xr:uid="{6B8EF104-2368-498D-80B4-DC0B9CDB14C8}"/>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51B7-C0DB-4846-B438-D18148BB4F88}">
  <dimension ref="B1:P39"/>
  <sheetViews>
    <sheetView workbookViewId="0"/>
  </sheetViews>
  <sheetFormatPr defaultColWidth="9.1328125" defaultRowHeight="14.25"/>
  <cols>
    <col min="2" max="2" width="24.19921875" customWidth="1"/>
    <col min="3" max="4" width="18.19921875" customWidth="1"/>
    <col min="5" max="5" width="10.19921875" customWidth="1"/>
    <col min="6" max="6" width="12.1328125" bestFit="1" customWidth="1"/>
  </cols>
  <sheetData>
    <row r="1" spans="2:16">
      <c r="B1" s="66" t="s">
        <v>114</v>
      </c>
      <c r="C1" s="84"/>
      <c r="D1" s="84"/>
      <c r="E1" s="108"/>
    </row>
    <row r="2" spans="2:16" ht="16.899999999999999" customHeight="1">
      <c r="B2" s="66"/>
      <c r="C2" s="84"/>
      <c r="D2" s="84"/>
      <c r="E2" s="108"/>
    </row>
    <row r="3" spans="2:16" ht="85.9" customHeight="1">
      <c r="B3" s="386" t="s">
        <v>473</v>
      </c>
      <c r="C3" s="386"/>
      <c r="D3" s="386"/>
    </row>
    <row r="4" spans="2:16" ht="14.25" customHeight="1">
      <c r="B4" s="56" t="s">
        <v>298</v>
      </c>
      <c r="C4" s="56" t="s">
        <v>299</v>
      </c>
      <c r="D4" s="56" t="s">
        <v>300</v>
      </c>
    </row>
    <row r="5" spans="2:16" ht="14.25" customHeight="1">
      <c r="B5" s="12" t="s">
        <v>548</v>
      </c>
      <c r="C5" s="35">
        <v>8179</v>
      </c>
      <c r="D5" s="35">
        <v>6687</v>
      </c>
    </row>
    <row r="6" spans="2:16">
      <c r="B6" s="12" t="s">
        <v>585</v>
      </c>
      <c r="C6" s="12">
        <v>752</v>
      </c>
      <c r="D6" s="12">
        <v>456</v>
      </c>
    </row>
    <row r="7" spans="2:16">
      <c r="B7" s="12" t="s">
        <v>301</v>
      </c>
      <c r="C7" s="35">
        <v>18340</v>
      </c>
      <c r="D7" s="35">
        <v>13295</v>
      </c>
    </row>
    <row r="8" spans="2:16">
      <c r="B8" s="12" t="s">
        <v>302</v>
      </c>
      <c r="C8" s="35">
        <v>2054</v>
      </c>
      <c r="D8" s="35">
        <v>1434</v>
      </c>
    </row>
    <row r="9" spans="2:16">
      <c r="B9" s="12" t="s">
        <v>549</v>
      </c>
      <c r="C9" s="12">
        <v>784</v>
      </c>
      <c r="D9" s="12">
        <v>628</v>
      </c>
    </row>
    <row r="10" spans="2:16">
      <c r="B10" s="12" t="s">
        <v>303</v>
      </c>
      <c r="C10" s="35">
        <v>22973</v>
      </c>
      <c r="D10" s="35">
        <v>15911</v>
      </c>
    </row>
    <row r="11" spans="2:16">
      <c r="B11" s="12" t="s">
        <v>68</v>
      </c>
      <c r="C11" s="35">
        <v>1247</v>
      </c>
      <c r="D11" s="12">
        <v>916</v>
      </c>
    </row>
    <row r="12" spans="2:16">
      <c r="B12" s="110" t="s">
        <v>550</v>
      </c>
      <c r="C12" s="24">
        <f>SUM(C5:C11)</f>
        <v>54329</v>
      </c>
      <c r="D12" s="24">
        <f>SUM(D5:D11)</f>
        <v>39327</v>
      </c>
      <c r="E12" s="84"/>
    </row>
    <row r="13" spans="2:16" ht="15.4">
      <c r="B13" s="10" t="s">
        <v>595</v>
      </c>
      <c r="M13" s="5"/>
      <c r="N13" s="5"/>
      <c r="O13" s="5"/>
      <c r="P13" s="5"/>
    </row>
    <row r="14" spans="2:16" ht="15.4">
      <c r="B14" t="s">
        <v>584</v>
      </c>
      <c r="M14" s="5"/>
      <c r="N14" s="5"/>
      <c r="O14" s="5"/>
      <c r="P14" s="5"/>
    </row>
    <row r="15" spans="2:16">
      <c r="B15" s="10"/>
    </row>
    <row r="16" spans="2:16">
      <c r="B16" s="386" t="s">
        <v>551</v>
      </c>
      <c r="C16" s="386"/>
      <c r="D16" s="386"/>
    </row>
    <row r="17" spans="2:6">
      <c r="B17" s="379"/>
      <c r="C17" s="379"/>
      <c r="D17" s="379"/>
    </row>
    <row r="18" spans="2:6">
      <c r="B18" s="56" t="s">
        <v>304</v>
      </c>
      <c r="C18" s="56" t="s">
        <v>305</v>
      </c>
      <c r="D18" s="56" t="s">
        <v>300</v>
      </c>
    </row>
    <row r="19" spans="2:6">
      <c r="B19" s="111">
        <v>44562</v>
      </c>
      <c r="C19" s="35">
        <v>4367</v>
      </c>
      <c r="D19" s="35">
        <v>3261</v>
      </c>
    </row>
    <row r="20" spans="2:6">
      <c r="B20" s="111">
        <v>44593</v>
      </c>
      <c r="C20" s="35">
        <v>3847</v>
      </c>
      <c r="D20" s="35">
        <v>2834</v>
      </c>
    </row>
    <row r="21" spans="2:6">
      <c r="B21" s="111">
        <v>44621</v>
      </c>
      <c r="C21" s="35">
        <v>4211</v>
      </c>
      <c r="D21" s="35">
        <v>3073</v>
      </c>
    </row>
    <row r="22" spans="2:6">
      <c r="B22" s="111">
        <v>44652</v>
      </c>
      <c r="C22" s="35">
        <v>3757</v>
      </c>
      <c r="D22" s="35">
        <v>2706</v>
      </c>
    </row>
    <row r="23" spans="2:6">
      <c r="B23" s="111">
        <v>44682</v>
      </c>
      <c r="C23" s="35">
        <v>3687</v>
      </c>
      <c r="D23" s="35">
        <v>2691</v>
      </c>
    </row>
    <row r="24" spans="2:6" ht="14.25" customHeight="1">
      <c r="B24" s="111">
        <v>44713</v>
      </c>
      <c r="C24" s="35">
        <v>3958</v>
      </c>
      <c r="D24" s="35">
        <v>2807</v>
      </c>
    </row>
    <row r="25" spans="2:6">
      <c r="B25" s="111">
        <v>44743</v>
      </c>
      <c r="C25" s="35">
        <v>4602</v>
      </c>
      <c r="D25" s="35">
        <v>3331</v>
      </c>
    </row>
    <row r="26" spans="2:6">
      <c r="B26" s="111">
        <v>44774</v>
      </c>
      <c r="C26" s="35">
        <v>5299</v>
      </c>
      <c r="D26" s="35">
        <v>3828</v>
      </c>
    </row>
    <row r="27" spans="2:6">
      <c r="B27" s="111">
        <v>44805</v>
      </c>
      <c r="C27" s="35">
        <v>4637</v>
      </c>
      <c r="D27" s="35">
        <v>3411</v>
      </c>
    </row>
    <row r="28" spans="2:6">
      <c r="B28" s="111">
        <v>44835</v>
      </c>
      <c r="C28" s="35">
        <v>3745</v>
      </c>
      <c r="D28" s="35">
        <v>2786</v>
      </c>
    </row>
    <row r="29" spans="2:6">
      <c r="B29" s="111">
        <v>44866</v>
      </c>
      <c r="C29" s="35">
        <v>7347</v>
      </c>
      <c r="D29" s="35">
        <v>4998</v>
      </c>
    </row>
    <row r="30" spans="2:6">
      <c r="B30" s="111">
        <v>44896</v>
      </c>
      <c r="C30" s="35">
        <v>4872</v>
      </c>
      <c r="D30" s="35">
        <v>3179</v>
      </c>
    </row>
    <row r="31" spans="2:6">
      <c r="B31" s="110" t="s">
        <v>550</v>
      </c>
      <c r="C31" s="24">
        <f>SUM(C19:C30)</f>
        <v>54329</v>
      </c>
      <c r="D31" s="24">
        <f>SUM(D19:D30)</f>
        <v>38905</v>
      </c>
    </row>
    <row r="32" spans="2:6">
      <c r="B32" s="399" t="s">
        <v>332</v>
      </c>
      <c r="C32" s="399"/>
      <c r="D32" s="399"/>
      <c r="E32" s="399"/>
      <c r="F32" s="203"/>
    </row>
    <row r="33" spans="2:6">
      <c r="B33" s="10" t="s">
        <v>595</v>
      </c>
      <c r="E33" s="203"/>
      <c r="F33" s="203"/>
    </row>
    <row r="34" spans="2:6">
      <c r="B34" s="203"/>
      <c r="C34" s="203"/>
      <c r="D34" s="203"/>
      <c r="E34" s="203"/>
      <c r="F34" s="203"/>
    </row>
    <row r="35" spans="2:6">
      <c r="B35" s="203"/>
      <c r="C35" s="203"/>
      <c r="D35" s="203"/>
      <c r="E35" s="203"/>
      <c r="F35" s="203"/>
    </row>
    <row r="36" spans="2:6">
      <c r="B36" s="203"/>
      <c r="C36" s="203"/>
      <c r="D36" s="203"/>
      <c r="E36" s="203"/>
      <c r="F36" s="203"/>
    </row>
    <row r="37" spans="2:6">
      <c r="B37" s="203"/>
      <c r="C37" s="203"/>
      <c r="D37" s="203"/>
      <c r="E37" s="203"/>
      <c r="F37" s="203"/>
    </row>
    <row r="38" spans="2:6">
      <c r="B38" s="203"/>
      <c r="C38" s="203"/>
      <c r="D38" s="203"/>
      <c r="E38" s="203"/>
    </row>
    <row r="39" spans="2:6">
      <c r="B39" s="203"/>
      <c r="C39" s="203"/>
      <c r="D39" s="203"/>
    </row>
  </sheetData>
  <mergeCells count="3">
    <mergeCell ref="B16:D17"/>
    <mergeCell ref="B32:E32"/>
    <mergeCell ref="B3:D3"/>
  </mergeCells>
  <hyperlinks>
    <hyperlink ref="B1" location="'Table of Contents'!A1" display="Table of Contents" xr:uid="{A24642F5-F26D-4F16-B9B8-B2E9BD6810C5}"/>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F7429-6644-464D-9FD6-1598D125755C}">
  <dimension ref="B1:AV252"/>
  <sheetViews>
    <sheetView zoomScale="90" zoomScaleNormal="90" workbookViewId="0"/>
  </sheetViews>
  <sheetFormatPr defaultColWidth="9" defaultRowHeight="14.25"/>
  <cols>
    <col min="2" max="2" width="18.6640625" customWidth="1"/>
    <col min="3" max="3" width="37.33203125" customWidth="1"/>
    <col min="4" max="4" width="17.73046875" customWidth="1"/>
    <col min="5" max="5" width="16.1328125" customWidth="1"/>
    <col min="6" max="8" width="15.59765625" customWidth="1"/>
    <col min="9" max="10" width="5.86328125" customWidth="1"/>
    <col min="11" max="11" width="15.3984375" customWidth="1"/>
    <col min="12" max="14" width="20.59765625" customWidth="1"/>
    <col min="15" max="15" width="15.3984375" customWidth="1"/>
    <col min="16" max="17" width="5.86328125" customWidth="1"/>
    <col min="18" max="18" width="14.3984375" customWidth="1"/>
    <col min="19" max="21" width="20.59765625" customWidth="1"/>
    <col min="22" max="22" width="14.3984375" customWidth="1"/>
    <col min="23" max="24" width="5.86328125" customWidth="1"/>
    <col min="25" max="25" width="14.3984375" customWidth="1"/>
    <col min="26" max="28" width="20.59765625" customWidth="1"/>
    <col min="29" max="29" width="14.3984375" customWidth="1"/>
    <col min="30" max="31" width="5.86328125" customWidth="1"/>
    <col min="33" max="33" width="9" customWidth="1"/>
    <col min="34" max="34" width="17.265625" customWidth="1"/>
    <col min="35" max="35" width="17.6640625" customWidth="1"/>
    <col min="36" max="36" width="18.73046875" customWidth="1"/>
    <col min="37" max="37" width="21.53125" customWidth="1"/>
    <col min="38" max="38" width="17.796875" customWidth="1"/>
    <col min="43" max="43" width="17.53125" customWidth="1"/>
    <col min="44" max="44" width="21" customWidth="1"/>
    <col min="45" max="45" width="17.53125" customWidth="1"/>
    <col min="46" max="46" width="15.9296875" customWidth="1"/>
    <col min="47" max="47" width="17" customWidth="1"/>
  </cols>
  <sheetData>
    <row r="1" spans="2:48" ht="15" customHeight="1" thickBot="1">
      <c r="B1" s="66" t="s">
        <v>114</v>
      </c>
    </row>
    <row r="2" spans="2:48" ht="15" customHeight="1">
      <c r="B2" s="66"/>
      <c r="J2" s="274"/>
      <c r="K2" s="275"/>
      <c r="L2" s="275"/>
      <c r="M2" s="275"/>
      <c r="N2" s="275"/>
      <c r="O2" s="275"/>
      <c r="P2" s="276"/>
      <c r="X2" s="282"/>
      <c r="Y2" s="282"/>
      <c r="Z2" s="282"/>
      <c r="AA2" s="282"/>
      <c r="AB2" s="282"/>
      <c r="AC2" s="282"/>
      <c r="AD2" s="282"/>
      <c r="AG2" s="282"/>
      <c r="AH2" s="282"/>
      <c r="AI2" s="282"/>
      <c r="AJ2" s="282"/>
      <c r="AK2" s="282"/>
      <c r="AL2" s="282"/>
      <c r="AM2" s="282"/>
      <c r="AP2" s="282"/>
      <c r="AQ2" s="282"/>
      <c r="AR2" s="282"/>
      <c r="AS2" s="282"/>
      <c r="AT2" s="282"/>
      <c r="AU2" s="282"/>
      <c r="AV2" s="282"/>
    </row>
    <row r="3" spans="2:48" ht="15" customHeight="1">
      <c r="B3" s="66"/>
      <c r="J3" s="277"/>
      <c r="K3" s="448" t="s">
        <v>474</v>
      </c>
      <c r="L3" s="449"/>
      <c r="M3" s="449"/>
      <c r="N3" s="449"/>
      <c r="O3" s="450"/>
      <c r="P3" s="278"/>
      <c r="R3" s="448" t="s">
        <v>475</v>
      </c>
      <c r="S3" s="449"/>
      <c r="T3" s="449"/>
      <c r="U3" s="449"/>
      <c r="V3" s="450"/>
      <c r="X3" s="282"/>
      <c r="Y3" s="448" t="s">
        <v>476</v>
      </c>
      <c r="Z3" s="449"/>
      <c r="AA3" s="449"/>
      <c r="AB3" s="449"/>
      <c r="AC3" s="450"/>
      <c r="AD3" s="282"/>
      <c r="AG3" s="282"/>
      <c r="AH3" s="448" t="s">
        <v>476</v>
      </c>
      <c r="AI3" s="449"/>
      <c r="AJ3" s="449"/>
      <c r="AK3" s="449"/>
      <c r="AL3" s="450"/>
      <c r="AM3" s="282"/>
      <c r="AP3" s="282"/>
      <c r="AQ3" s="448" t="s">
        <v>476</v>
      </c>
      <c r="AR3" s="449"/>
      <c r="AS3" s="449"/>
      <c r="AT3" s="449"/>
      <c r="AU3" s="450"/>
      <c r="AV3" s="282"/>
    </row>
    <row r="4" spans="2:48" ht="15" customHeight="1">
      <c r="B4" s="66"/>
      <c r="J4" s="277"/>
      <c r="P4" s="278"/>
      <c r="R4" s="270"/>
      <c r="V4" s="271"/>
      <c r="X4" s="282"/>
      <c r="Y4" s="282"/>
      <c r="Z4" s="282"/>
      <c r="AA4" s="282"/>
      <c r="AB4" s="282"/>
      <c r="AC4" s="282"/>
      <c r="AD4" s="282"/>
      <c r="AG4" s="282"/>
      <c r="AH4" s="282"/>
      <c r="AI4" s="282"/>
      <c r="AJ4" s="282"/>
      <c r="AK4" s="282"/>
      <c r="AL4" s="282"/>
      <c r="AM4" s="282"/>
      <c r="AP4" s="282"/>
      <c r="AQ4" s="282"/>
      <c r="AR4" s="282"/>
      <c r="AS4" s="282"/>
      <c r="AT4" s="282"/>
      <c r="AU4" s="282"/>
      <c r="AV4" s="282"/>
    </row>
    <row r="5" spans="2:48" ht="15" customHeight="1">
      <c r="B5" s="66"/>
      <c r="J5" s="277"/>
      <c r="K5" s="451" t="s">
        <v>461</v>
      </c>
      <c r="L5" s="438"/>
      <c r="M5" s="438"/>
      <c r="N5" s="438"/>
      <c r="O5" s="452"/>
      <c r="P5" s="278"/>
      <c r="R5" s="459" t="s">
        <v>461</v>
      </c>
      <c r="S5" s="384"/>
      <c r="T5" s="384"/>
      <c r="U5" s="384"/>
      <c r="V5" s="460"/>
      <c r="X5" s="282"/>
      <c r="Y5" s="451" t="s">
        <v>461</v>
      </c>
      <c r="Z5" s="438"/>
      <c r="AA5" s="438"/>
      <c r="AB5" s="438"/>
      <c r="AC5" s="452"/>
      <c r="AD5" s="282"/>
      <c r="AG5" s="282"/>
      <c r="AH5" s="444" t="s">
        <v>461</v>
      </c>
      <c r="AI5" s="395"/>
      <c r="AJ5" s="395"/>
      <c r="AK5" s="395"/>
      <c r="AL5" s="453"/>
      <c r="AM5" s="282"/>
      <c r="AP5" s="282"/>
      <c r="AQ5" s="451" t="s">
        <v>461</v>
      </c>
      <c r="AR5" s="438"/>
      <c r="AS5" s="438"/>
      <c r="AT5" s="438"/>
      <c r="AU5" s="452"/>
      <c r="AV5" s="282"/>
    </row>
    <row r="6" spans="2:48" ht="15" customHeight="1">
      <c r="B6" s="66"/>
      <c r="J6" s="277"/>
      <c r="K6" s="55" t="s">
        <v>119</v>
      </c>
      <c r="L6" s="55" t="s">
        <v>318</v>
      </c>
      <c r="M6" s="55" t="s">
        <v>319</v>
      </c>
      <c r="N6" s="55" t="s">
        <v>464</v>
      </c>
      <c r="O6" s="55" t="s">
        <v>112</v>
      </c>
      <c r="P6" s="278"/>
      <c r="R6" s="381" t="s">
        <v>159</v>
      </c>
      <c r="S6" s="381"/>
      <c r="T6" s="381"/>
      <c r="U6" s="381"/>
      <c r="V6" s="381"/>
      <c r="X6" s="282"/>
      <c r="Y6" s="381" t="s">
        <v>513</v>
      </c>
      <c r="Z6" s="381"/>
      <c r="AA6" s="381"/>
      <c r="AB6" s="381"/>
      <c r="AC6" s="381"/>
      <c r="AD6" s="282"/>
      <c r="AG6" s="282"/>
      <c r="AH6" s="381" t="s">
        <v>514</v>
      </c>
      <c r="AI6" s="381"/>
      <c r="AJ6" s="381"/>
      <c r="AK6" s="381"/>
      <c r="AL6" s="381"/>
      <c r="AM6" s="282"/>
      <c r="AP6" s="282"/>
      <c r="AQ6" s="381" t="s">
        <v>515</v>
      </c>
      <c r="AR6" s="381"/>
      <c r="AS6" s="381"/>
      <c r="AT6" s="381"/>
      <c r="AU6" s="381"/>
      <c r="AV6" s="282"/>
    </row>
    <row r="7" spans="2:48" ht="15" customHeight="1">
      <c r="B7" s="66"/>
      <c r="J7" s="277"/>
      <c r="K7" s="54" t="s">
        <v>499</v>
      </c>
      <c r="L7" s="12">
        <v>3163</v>
      </c>
      <c r="M7" s="12">
        <v>8918</v>
      </c>
      <c r="N7" s="12">
        <v>8545</v>
      </c>
      <c r="O7" s="169">
        <f t="shared" ref="O7:O14" si="0">SUM(L7:N7)</f>
        <v>20626</v>
      </c>
      <c r="P7" s="278"/>
      <c r="R7" s="55" t="s">
        <v>119</v>
      </c>
      <c r="S7" s="55" t="s">
        <v>318</v>
      </c>
      <c r="T7" s="55" t="s">
        <v>319</v>
      </c>
      <c r="U7" s="55" t="s">
        <v>464</v>
      </c>
      <c r="V7" s="55" t="s">
        <v>112</v>
      </c>
      <c r="X7" s="282"/>
      <c r="Y7" s="55" t="s">
        <v>119</v>
      </c>
      <c r="Z7" s="55" t="s">
        <v>318</v>
      </c>
      <c r="AA7" s="55" t="s">
        <v>319</v>
      </c>
      <c r="AB7" s="55" t="s">
        <v>464</v>
      </c>
      <c r="AC7" s="55" t="s">
        <v>112</v>
      </c>
      <c r="AD7" s="282"/>
      <c r="AG7" s="282"/>
      <c r="AH7" s="55" t="s">
        <v>119</v>
      </c>
      <c r="AI7" s="55" t="s">
        <v>318</v>
      </c>
      <c r="AJ7" s="55" t="s">
        <v>319</v>
      </c>
      <c r="AK7" s="55" t="s">
        <v>464</v>
      </c>
      <c r="AL7" s="55" t="s">
        <v>112</v>
      </c>
      <c r="AM7" s="282"/>
      <c r="AP7" s="282"/>
      <c r="AQ7" s="55" t="s">
        <v>119</v>
      </c>
      <c r="AR7" s="55" t="s">
        <v>318</v>
      </c>
      <c r="AS7" s="55" t="s">
        <v>319</v>
      </c>
      <c r="AT7" s="55" t="s">
        <v>464</v>
      </c>
      <c r="AU7" s="55" t="s">
        <v>112</v>
      </c>
      <c r="AV7" s="282"/>
    </row>
    <row r="8" spans="2:48" ht="15" customHeight="1">
      <c r="B8" s="384" t="s">
        <v>458</v>
      </c>
      <c r="C8" s="384"/>
      <c r="D8" s="384"/>
      <c r="J8" s="277"/>
      <c r="K8" s="54" t="s">
        <v>56</v>
      </c>
      <c r="L8" s="12">
        <v>4650</v>
      </c>
      <c r="M8" s="12">
        <v>18113</v>
      </c>
      <c r="N8" s="12">
        <v>14405</v>
      </c>
      <c r="O8" s="169">
        <f t="shared" ref="O8" si="1">SUM(L8:N8)</f>
        <v>37168</v>
      </c>
      <c r="P8" s="278"/>
      <c r="R8" s="54" t="s">
        <v>499</v>
      </c>
      <c r="S8" s="12">
        <v>54</v>
      </c>
      <c r="T8" s="12">
        <v>273</v>
      </c>
      <c r="U8" s="12">
        <v>201</v>
      </c>
      <c r="V8" s="169">
        <f>SUM(S8:U8)</f>
        <v>528</v>
      </c>
      <c r="X8" s="282"/>
      <c r="Y8" s="54" t="s">
        <v>499</v>
      </c>
      <c r="Z8" s="12">
        <v>3109</v>
      </c>
      <c r="AA8" s="12">
        <v>8645</v>
      </c>
      <c r="AB8" s="12">
        <v>8344</v>
      </c>
      <c r="AC8" s="169">
        <f t="shared" ref="AC8:AC15" si="2">SUM(Z8:AB8)</f>
        <v>20098</v>
      </c>
      <c r="AD8" s="282"/>
      <c r="AG8" s="282"/>
      <c r="AH8" s="54" t="s">
        <v>499</v>
      </c>
      <c r="AI8" s="12">
        <v>3058</v>
      </c>
      <c r="AJ8" s="12">
        <v>8468</v>
      </c>
      <c r="AK8" s="12">
        <v>8310</v>
      </c>
      <c r="AL8" s="169">
        <f t="shared" ref="AL8:AL15" si="3">SUM(AI8:AK8)</f>
        <v>19836</v>
      </c>
      <c r="AM8" s="282"/>
      <c r="AP8" s="282"/>
      <c r="AQ8" s="54" t="s">
        <v>499</v>
      </c>
      <c r="AR8" s="60">
        <v>2809</v>
      </c>
      <c r="AS8" s="60">
        <v>7099</v>
      </c>
      <c r="AT8" s="60">
        <v>114</v>
      </c>
      <c r="AU8" s="169">
        <f>SUM(AR8:AT8)</f>
        <v>10022</v>
      </c>
      <c r="AV8" s="282"/>
    </row>
    <row r="9" spans="2:48" ht="15" customHeight="1">
      <c r="B9" s="55" t="s">
        <v>465</v>
      </c>
      <c r="C9" s="55" t="s">
        <v>138</v>
      </c>
      <c r="D9" s="55" t="s">
        <v>342</v>
      </c>
      <c r="J9" s="277"/>
      <c r="K9" s="54" t="s">
        <v>57</v>
      </c>
      <c r="L9" s="12">
        <v>3968</v>
      </c>
      <c r="M9" s="12">
        <v>15966</v>
      </c>
      <c r="N9" s="12">
        <v>8376</v>
      </c>
      <c r="O9" s="169">
        <f t="shared" si="0"/>
        <v>28310</v>
      </c>
      <c r="P9" s="278"/>
      <c r="R9" s="54" t="s">
        <v>56</v>
      </c>
      <c r="S9" s="12">
        <v>67</v>
      </c>
      <c r="T9" s="12">
        <v>343</v>
      </c>
      <c r="U9" s="12">
        <v>339</v>
      </c>
      <c r="V9" s="169">
        <f t="shared" ref="V9:V14" si="4">SUM(S9:U9)</f>
        <v>749</v>
      </c>
      <c r="X9" s="282"/>
      <c r="Y9" s="54" t="s">
        <v>56</v>
      </c>
      <c r="Z9" s="12">
        <v>4583</v>
      </c>
      <c r="AA9" s="12">
        <v>17770</v>
      </c>
      <c r="AB9" s="12">
        <v>14066</v>
      </c>
      <c r="AC9" s="169">
        <f t="shared" si="2"/>
        <v>36419</v>
      </c>
      <c r="AD9" s="282"/>
      <c r="AG9" s="282"/>
      <c r="AH9" s="54" t="s">
        <v>56</v>
      </c>
      <c r="AI9" s="12">
        <v>4477</v>
      </c>
      <c r="AJ9" s="12">
        <v>17582</v>
      </c>
      <c r="AK9" s="12">
        <v>14066</v>
      </c>
      <c r="AL9" s="169">
        <f t="shared" si="3"/>
        <v>36125</v>
      </c>
      <c r="AM9" s="282"/>
      <c r="AP9" s="282"/>
      <c r="AQ9" s="54" t="s">
        <v>56</v>
      </c>
      <c r="AR9" s="60">
        <v>4049</v>
      </c>
      <c r="AS9" s="60">
        <v>13426</v>
      </c>
      <c r="AT9" s="60">
        <v>198</v>
      </c>
      <c r="AU9" s="169">
        <f>SUM(AR9:AT9)</f>
        <v>17673</v>
      </c>
      <c r="AV9" s="282"/>
    </row>
    <row r="10" spans="2:48" ht="15" customHeight="1">
      <c r="B10" s="54" t="s">
        <v>318</v>
      </c>
      <c r="C10" s="35">
        <v>23032</v>
      </c>
      <c r="D10" s="152">
        <f>C10/C13</f>
        <v>0.1094780872706531</v>
      </c>
      <c r="E10" s="236"/>
      <c r="F10" s="349"/>
      <c r="J10" s="277"/>
      <c r="K10" s="54" t="s">
        <v>58</v>
      </c>
      <c r="L10" s="12">
        <v>2540</v>
      </c>
      <c r="M10" s="12">
        <v>11214</v>
      </c>
      <c r="N10" s="12">
        <v>7333</v>
      </c>
      <c r="O10" s="169">
        <f t="shared" si="0"/>
        <v>21087</v>
      </c>
      <c r="P10" s="278"/>
      <c r="R10" s="54" t="s">
        <v>57</v>
      </c>
      <c r="S10" s="12">
        <v>67</v>
      </c>
      <c r="T10" s="12">
        <v>395</v>
      </c>
      <c r="U10" s="12">
        <v>360</v>
      </c>
      <c r="V10" s="169">
        <f t="shared" si="4"/>
        <v>822</v>
      </c>
      <c r="X10" s="282"/>
      <c r="Y10" s="54" t="s">
        <v>57</v>
      </c>
      <c r="Z10" s="12">
        <v>3901</v>
      </c>
      <c r="AA10" s="12">
        <v>15571</v>
      </c>
      <c r="AB10" s="12">
        <v>8016</v>
      </c>
      <c r="AC10" s="169">
        <f t="shared" si="2"/>
        <v>27488</v>
      </c>
      <c r="AD10" s="282"/>
      <c r="AE10" s="5"/>
      <c r="AG10" s="282"/>
      <c r="AH10" s="54" t="s">
        <v>57</v>
      </c>
      <c r="AI10" s="12">
        <v>3798</v>
      </c>
      <c r="AJ10" s="12">
        <v>15311</v>
      </c>
      <c r="AK10" s="12">
        <v>8016</v>
      </c>
      <c r="AL10" s="169">
        <f t="shared" si="3"/>
        <v>27125</v>
      </c>
      <c r="AM10" s="282"/>
      <c r="AP10" s="282"/>
      <c r="AQ10" s="54" t="s">
        <v>57</v>
      </c>
      <c r="AR10" s="60">
        <v>3221</v>
      </c>
      <c r="AS10" s="60">
        <v>10673</v>
      </c>
      <c r="AT10" s="60">
        <v>169</v>
      </c>
      <c r="AU10" s="169">
        <f>SUM(AR10:AT10)</f>
        <v>14063</v>
      </c>
      <c r="AV10" s="282"/>
    </row>
    <row r="11" spans="2:48" ht="15" customHeight="1">
      <c r="B11" s="54" t="s">
        <v>319</v>
      </c>
      <c r="C11" s="35">
        <v>108916</v>
      </c>
      <c r="D11" s="152">
        <f>C11/$C$13</f>
        <v>0.51771080901226352</v>
      </c>
      <c r="E11" s="202"/>
      <c r="J11" s="277"/>
      <c r="K11" s="54" t="s">
        <v>59</v>
      </c>
      <c r="L11" s="12">
        <v>3237</v>
      </c>
      <c r="M11" s="12">
        <v>15740</v>
      </c>
      <c r="N11" s="12">
        <v>9883</v>
      </c>
      <c r="O11" s="169">
        <f t="shared" si="0"/>
        <v>28860</v>
      </c>
      <c r="P11" s="278"/>
      <c r="R11" s="54" t="s">
        <v>58</v>
      </c>
      <c r="S11" s="12">
        <v>115</v>
      </c>
      <c r="T11" s="12">
        <v>537</v>
      </c>
      <c r="U11" s="12">
        <v>419</v>
      </c>
      <c r="V11" s="169">
        <f t="shared" si="4"/>
        <v>1071</v>
      </c>
      <c r="X11" s="282"/>
      <c r="Y11" s="54" t="s">
        <v>58</v>
      </c>
      <c r="Z11" s="12">
        <v>2425</v>
      </c>
      <c r="AA11" s="12">
        <v>10677</v>
      </c>
      <c r="AB11" s="12">
        <v>6914</v>
      </c>
      <c r="AC11" s="169">
        <f t="shared" si="2"/>
        <v>20016</v>
      </c>
      <c r="AD11" s="282"/>
      <c r="AG11" s="282"/>
      <c r="AH11" s="54" t="s">
        <v>58</v>
      </c>
      <c r="AI11" s="12">
        <v>2425</v>
      </c>
      <c r="AJ11" s="12">
        <v>10677</v>
      </c>
      <c r="AK11" s="12">
        <v>6914</v>
      </c>
      <c r="AL11" s="169">
        <f t="shared" si="3"/>
        <v>20016</v>
      </c>
      <c r="AM11" s="282"/>
      <c r="AP11" s="282"/>
      <c r="AQ11" s="48" t="s">
        <v>311</v>
      </c>
      <c r="AR11" s="53">
        <f>SUM(AR8:AR10)</f>
        <v>10079</v>
      </c>
      <c r="AS11" s="53">
        <f>SUM(AS8:AS10)</f>
        <v>31198</v>
      </c>
      <c r="AT11" s="53">
        <f>SUM(AT8:AT10)</f>
        <v>481</v>
      </c>
      <c r="AU11" s="53">
        <f t="shared" ref="AU11" si="5">SUM(AR11:AT11)</f>
        <v>41758</v>
      </c>
      <c r="AV11" s="282"/>
    </row>
    <row r="12" spans="2:48" ht="15" customHeight="1">
      <c r="B12" s="54" t="s">
        <v>464</v>
      </c>
      <c r="C12" s="35">
        <v>78432</v>
      </c>
      <c r="D12" s="152">
        <f>C12/$C$13</f>
        <v>0.37281110371708337</v>
      </c>
      <c r="E12" s="202"/>
      <c r="J12" s="277"/>
      <c r="K12" s="54" t="s">
        <v>336</v>
      </c>
      <c r="L12" s="12">
        <v>3140</v>
      </c>
      <c r="M12" s="12">
        <v>19063</v>
      </c>
      <c r="N12" s="12">
        <v>12028</v>
      </c>
      <c r="O12" s="169">
        <f t="shared" si="0"/>
        <v>34231</v>
      </c>
      <c r="P12" s="278"/>
      <c r="R12" s="54" t="s">
        <v>59</v>
      </c>
      <c r="S12" s="12">
        <v>160</v>
      </c>
      <c r="T12" s="12">
        <v>894</v>
      </c>
      <c r="U12" s="12">
        <v>837</v>
      </c>
      <c r="V12" s="169">
        <f t="shared" si="4"/>
        <v>1891</v>
      </c>
      <c r="X12" s="282"/>
      <c r="Y12" s="54" t="s">
        <v>59</v>
      </c>
      <c r="Z12" s="12">
        <v>3077</v>
      </c>
      <c r="AA12" s="12">
        <v>14846</v>
      </c>
      <c r="AB12" s="12">
        <v>9046</v>
      </c>
      <c r="AC12" s="169">
        <f t="shared" si="2"/>
        <v>26969</v>
      </c>
      <c r="AD12" s="282"/>
      <c r="AG12" s="282"/>
      <c r="AH12" s="54" t="s">
        <v>59</v>
      </c>
      <c r="AI12" s="12">
        <v>3077</v>
      </c>
      <c r="AJ12" s="12">
        <v>14846</v>
      </c>
      <c r="AK12" s="12">
        <v>9046</v>
      </c>
      <c r="AL12" s="169">
        <f t="shared" si="3"/>
        <v>26969</v>
      </c>
      <c r="AM12" s="282"/>
      <c r="AP12" s="282"/>
      <c r="AQ12" s="322"/>
      <c r="AR12" s="342"/>
      <c r="AS12" s="342"/>
      <c r="AT12" s="342"/>
      <c r="AU12" s="342"/>
      <c r="AV12" s="282"/>
    </row>
    <row r="13" spans="2:48" ht="15" customHeight="1">
      <c r="B13" s="48" t="s">
        <v>311</v>
      </c>
      <c r="C13" s="184">
        <f>SUM(C10:C12)</f>
        <v>210380</v>
      </c>
      <c r="D13" s="168">
        <f>C13/$C$13</f>
        <v>1</v>
      </c>
      <c r="J13" s="277"/>
      <c r="K13" s="54" t="s">
        <v>176</v>
      </c>
      <c r="L13" s="12">
        <v>2334</v>
      </c>
      <c r="M13" s="12">
        <v>19902</v>
      </c>
      <c r="N13" s="12">
        <v>17862</v>
      </c>
      <c r="O13" s="169">
        <f t="shared" si="0"/>
        <v>40098</v>
      </c>
      <c r="P13" s="278"/>
      <c r="R13" s="54" t="s">
        <v>336</v>
      </c>
      <c r="S13" s="12">
        <v>280</v>
      </c>
      <c r="T13" s="12">
        <v>1843</v>
      </c>
      <c r="U13" s="12">
        <v>1443</v>
      </c>
      <c r="V13" s="169">
        <f t="shared" si="4"/>
        <v>3566</v>
      </c>
      <c r="X13" s="282"/>
      <c r="Y13" s="54" t="s">
        <v>336</v>
      </c>
      <c r="Z13" s="12">
        <v>2860</v>
      </c>
      <c r="AA13" s="12">
        <v>17220</v>
      </c>
      <c r="AB13" s="12">
        <v>10585</v>
      </c>
      <c r="AC13" s="169">
        <f t="shared" si="2"/>
        <v>30665</v>
      </c>
      <c r="AD13" s="282"/>
      <c r="AG13" s="282"/>
      <c r="AH13" s="54" t="s">
        <v>336</v>
      </c>
      <c r="AI13" s="12">
        <v>2860</v>
      </c>
      <c r="AJ13" s="12">
        <v>17220</v>
      </c>
      <c r="AK13" s="12">
        <v>10585</v>
      </c>
      <c r="AL13" s="169">
        <f t="shared" si="3"/>
        <v>30665</v>
      </c>
      <c r="AM13" s="282"/>
      <c r="AP13" s="282"/>
      <c r="AQ13" s="322"/>
      <c r="AR13" s="342"/>
      <c r="AS13" s="342"/>
      <c r="AT13" s="342"/>
      <c r="AU13" s="342"/>
      <c r="AV13" s="282"/>
    </row>
    <row r="14" spans="2:48" ht="15" customHeight="1">
      <c r="B14" s="10" t="s">
        <v>595</v>
      </c>
      <c r="J14" s="277"/>
      <c r="K14" s="48" t="s">
        <v>311</v>
      </c>
      <c r="L14" s="53">
        <f>SUM(L7:L13)</f>
        <v>23032</v>
      </c>
      <c r="M14" s="53">
        <f>SUM(M7:M13)</f>
        <v>108916</v>
      </c>
      <c r="N14" s="53">
        <f>SUM(N7:N13)</f>
        <v>78432</v>
      </c>
      <c r="O14" s="53">
        <f t="shared" si="0"/>
        <v>210380</v>
      </c>
      <c r="P14" s="278"/>
      <c r="R14" s="54" t="s">
        <v>176</v>
      </c>
      <c r="S14" s="12">
        <v>2307</v>
      </c>
      <c r="T14" s="12">
        <v>19245</v>
      </c>
      <c r="U14" s="12">
        <v>17485</v>
      </c>
      <c r="V14" s="169">
        <f t="shared" si="4"/>
        <v>39037</v>
      </c>
      <c r="X14" s="282"/>
      <c r="Y14" s="54" t="s">
        <v>176</v>
      </c>
      <c r="Z14" s="12">
        <v>27</v>
      </c>
      <c r="AA14" s="12">
        <v>657</v>
      </c>
      <c r="AB14" s="12">
        <v>377</v>
      </c>
      <c r="AC14" s="169">
        <f t="shared" si="2"/>
        <v>1061</v>
      </c>
      <c r="AD14" s="282"/>
      <c r="AE14" s="82"/>
      <c r="AF14" s="82"/>
      <c r="AG14" s="282"/>
      <c r="AH14" s="54" t="s">
        <v>176</v>
      </c>
      <c r="AI14" s="12">
        <v>27</v>
      </c>
      <c r="AJ14" s="12">
        <v>657</v>
      </c>
      <c r="AK14" s="12">
        <v>377</v>
      </c>
      <c r="AL14" s="169">
        <f t="shared" si="3"/>
        <v>1061</v>
      </c>
      <c r="AM14" s="282"/>
      <c r="AP14" s="282"/>
      <c r="AQ14" s="322"/>
      <c r="AR14" s="342"/>
      <c r="AS14" s="342"/>
      <c r="AT14" s="342"/>
      <c r="AU14" s="342"/>
      <c r="AV14" s="282"/>
    </row>
    <row r="15" spans="2:48" ht="15" customHeight="1">
      <c r="B15" s="10"/>
      <c r="J15" s="277"/>
      <c r="K15" s="10" t="s">
        <v>595</v>
      </c>
      <c r="P15" s="278"/>
      <c r="R15" s="48" t="s">
        <v>311</v>
      </c>
      <c r="S15" s="53">
        <f>SUM(S8:S14)</f>
        <v>3050</v>
      </c>
      <c r="T15" s="53">
        <f>SUM(T8:T14)</f>
        <v>23530</v>
      </c>
      <c r="U15" s="53">
        <f>SUM(U8:U14)</f>
        <v>21084</v>
      </c>
      <c r="V15" s="53">
        <f>SUM(S15:U15)</f>
        <v>47664</v>
      </c>
      <c r="X15" s="282"/>
      <c r="Y15" s="48" t="s">
        <v>311</v>
      </c>
      <c r="Z15" s="53">
        <f>SUM(Z8:Z14)</f>
        <v>19982</v>
      </c>
      <c r="AA15" s="53">
        <f>SUM(AA8:AA14)</f>
        <v>85386</v>
      </c>
      <c r="AB15" s="53">
        <f>SUM(AB8:AB14)</f>
        <v>57348</v>
      </c>
      <c r="AC15" s="53">
        <f t="shared" si="2"/>
        <v>162716</v>
      </c>
      <c r="AD15" s="282"/>
      <c r="AG15" s="282"/>
      <c r="AH15" s="48" t="s">
        <v>311</v>
      </c>
      <c r="AI15" s="53">
        <f>SUM(AI8:AI14)</f>
        <v>19722</v>
      </c>
      <c r="AJ15" s="53">
        <f>SUM(AJ8:AJ14)</f>
        <v>84761</v>
      </c>
      <c r="AK15" s="53">
        <f>SUM(AK8:AK14)</f>
        <v>57314</v>
      </c>
      <c r="AL15" s="53">
        <f t="shared" si="3"/>
        <v>161797</v>
      </c>
      <c r="AM15" s="282"/>
      <c r="AP15" s="282"/>
      <c r="AQ15" s="322"/>
      <c r="AR15" s="342"/>
      <c r="AS15" s="342"/>
      <c r="AT15" s="342"/>
      <c r="AU15" s="342"/>
      <c r="AV15" s="282"/>
    </row>
    <row r="16" spans="2:48" ht="15" customHeight="1">
      <c r="B16" s="386" t="s">
        <v>459</v>
      </c>
      <c r="C16" s="386"/>
      <c r="D16" s="386"/>
      <c r="E16" s="386"/>
      <c r="J16" s="277"/>
      <c r="P16" s="278"/>
      <c r="R16" s="318"/>
      <c r="S16" s="317"/>
      <c r="T16" s="317"/>
      <c r="U16" s="317"/>
      <c r="V16" s="317"/>
      <c r="X16" s="282"/>
      <c r="Y16" s="319"/>
      <c r="Z16" s="320"/>
      <c r="AA16" s="320"/>
      <c r="AB16" s="320"/>
      <c r="AC16" s="320"/>
      <c r="AD16" s="282"/>
      <c r="AG16" s="282"/>
      <c r="AH16" s="319"/>
      <c r="AI16" s="320"/>
      <c r="AJ16" s="320"/>
      <c r="AK16" s="320"/>
      <c r="AL16" s="320"/>
      <c r="AM16" s="282"/>
      <c r="AP16" s="282"/>
      <c r="AQ16" s="444" t="s">
        <v>482</v>
      </c>
      <c r="AR16" s="395"/>
      <c r="AS16" s="395"/>
      <c r="AT16" s="395"/>
      <c r="AU16" s="282"/>
      <c r="AV16" s="282"/>
    </row>
    <row r="17" spans="2:48" ht="15" customHeight="1">
      <c r="B17" s="379"/>
      <c r="C17" s="379"/>
      <c r="D17" s="379"/>
      <c r="E17" s="379"/>
      <c r="J17" s="277"/>
      <c r="P17" s="278"/>
      <c r="R17" s="318"/>
      <c r="S17" s="317"/>
      <c r="T17" s="317"/>
      <c r="U17" s="317"/>
      <c r="V17" s="317"/>
      <c r="X17" s="282"/>
      <c r="Y17" s="282"/>
      <c r="Z17" s="282"/>
      <c r="AA17" s="282"/>
      <c r="AB17" s="282"/>
      <c r="AC17" s="282"/>
      <c r="AD17" s="282"/>
      <c r="AG17" s="282"/>
      <c r="AH17" s="282"/>
      <c r="AI17" s="282"/>
      <c r="AJ17" s="282"/>
      <c r="AK17" s="282"/>
      <c r="AL17" s="282"/>
      <c r="AM17" s="282"/>
      <c r="AP17" s="282"/>
      <c r="AQ17" s="445"/>
      <c r="AR17" s="387"/>
      <c r="AS17" s="387"/>
      <c r="AT17" s="387"/>
      <c r="AU17" s="282"/>
      <c r="AV17" s="282"/>
    </row>
    <row r="18" spans="2:48" ht="15" customHeight="1">
      <c r="B18" s="55" t="s">
        <v>465</v>
      </c>
      <c r="C18" s="55" t="s">
        <v>144</v>
      </c>
      <c r="D18" s="55" t="s">
        <v>145</v>
      </c>
      <c r="E18" s="55" t="s">
        <v>112</v>
      </c>
      <c r="J18" s="277"/>
      <c r="K18" s="444" t="s">
        <v>481</v>
      </c>
      <c r="L18" s="395"/>
      <c r="M18" s="395"/>
      <c r="N18" s="395"/>
      <c r="P18" s="278"/>
      <c r="R18" s="444" t="s">
        <v>480</v>
      </c>
      <c r="S18" s="395"/>
      <c r="T18" s="395"/>
      <c r="U18" s="395"/>
      <c r="X18" s="282"/>
      <c r="Y18" s="444" t="s">
        <v>482</v>
      </c>
      <c r="Z18" s="395"/>
      <c r="AA18" s="395"/>
      <c r="AB18" s="395"/>
      <c r="AC18" s="282"/>
      <c r="AD18" s="282"/>
      <c r="AG18" s="282"/>
      <c r="AH18" s="444" t="s">
        <v>482</v>
      </c>
      <c r="AI18" s="395"/>
      <c r="AJ18" s="395"/>
      <c r="AK18" s="395"/>
      <c r="AL18" s="282"/>
      <c r="AM18" s="282"/>
      <c r="AP18" s="282"/>
      <c r="AQ18" s="446" t="s">
        <v>515</v>
      </c>
      <c r="AR18" s="447"/>
      <c r="AS18" s="447"/>
      <c r="AT18" s="447"/>
      <c r="AU18" s="282"/>
      <c r="AV18" s="282"/>
    </row>
    <row r="19" spans="2:48" ht="16.5" customHeight="1">
      <c r="B19" s="54" t="s">
        <v>318</v>
      </c>
      <c r="C19" s="35">
        <v>8678</v>
      </c>
      <c r="D19" s="35">
        <v>14354</v>
      </c>
      <c r="E19" s="199">
        <f>SUM(C19:D19)</f>
        <v>23032</v>
      </c>
      <c r="J19" s="277"/>
      <c r="K19" s="445"/>
      <c r="L19" s="387"/>
      <c r="M19" s="387"/>
      <c r="N19" s="387"/>
      <c r="P19" s="278"/>
      <c r="R19" s="445"/>
      <c r="S19" s="387"/>
      <c r="T19" s="387"/>
      <c r="U19" s="387"/>
      <c r="X19" s="282"/>
      <c r="Y19" s="445"/>
      <c r="Z19" s="387"/>
      <c r="AA19" s="387"/>
      <c r="AB19" s="387"/>
      <c r="AC19" s="282"/>
      <c r="AD19" s="282"/>
      <c r="AG19" s="282"/>
      <c r="AH19" s="445"/>
      <c r="AI19" s="387"/>
      <c r="AJ19" s="387"/>
      <c r="AK19" s="387"/>
      <c r="AL19" s="282"/>
      <c r="AM19" s="282"/>
      <c r="AP19" s="282"/>
      <c r="AQ19" s="55" t="s">
        <v>119</v>
      </c>
      <c r="AR19" s="55" t="s">
        <v>318</v>
      </c>
      <c r="AS19" s="55" t="s">
        <v>319</v>
      </c>
      <c r="AT19" s="55" t="s">
        <v>464</v>
      </c>
      <c r="AU19" s="282"/>
      <c r="AV19" s="282"/>
    </row>
    <row r="20" spans="2:48" ht="15" customHeight="1">
      <c r="B20" s="54" t="s">
        <v>319</v>
      </c>
      <c r="C20" s="35">
        <v>17471</v>
      </c>
      <c r="D20" s="35">
        <v>91445</v>
      </c>
      <c r="E20" s="199">
        <f>SUM(C20:D20)</f>
        <v>108916</v>
      </c>
      <c r="J20" s="277"/>
      <c r="K20" s="54" t="s">
        <v>499</v>
      </c>
      <c r="L20" s="232">
        <v>517.34899591636918</v>
      </c>
      <c r="M20" s="232">
        <v>619.11435653935382</v>
      </c>
      <c r="N20" s="232">
        <v>637.30682149297149</v>
      </c>
      <c r="O20" s="316"/>
      <c r="P20" s="278"/>
      <c r="R20" s="446" t="s">
        <v>159</v>
      </c>
      <c r="S20" s="447"/>
      <c r="T20" s="447"/>
      <c r="U20" s="447"/>
      <c r="X20" s="282"/>
      <c r="Y20" s="446" t="s">
        <v>513</v>
      </c>
      <c r="Z20" s="447"/>
      <c r="AA20" s="447"/>
      <c r="AB20" s="447"/>
      <c r="AC20" s="282"/>
      <c r="AD20" s="282"/>
      <c r="AG20" s="282"/>
      <c r="AH20" s="446" t="s">
        <v>514</v>
      </c>
      <c r="AI20" s="447"/>
      <c r="AJ20" s="447"/>
      <c r="AK20" s="447"/>
      <c r="AL20" s="282"/>
      <c r="AM20" s="282"/>
      <c r="AP20" s="282"/>
      <c r="AQ20" s="54" t="s">
        <v>499</v>
      </c>
      <c r="AR20" s="232">
        <v>509.85309999999998</v>
      </c>
      <c r="AS20" s="232">
        <v>617.53309999999999</v>
      </c>
      <c r="AT20" s="232">
        <v>458.98590000000002</v>
      </c>
      <c r="AU20" s="282"/>
      <c r="AV20" s="282"/>
    </row>
    <row r="21" spans="2:48" ht="15" customHeight="1">
      <c r="B21" s="54" t="s">
        <v>464</v>
      </c>
      <c r="C21" s="35">
        <v>6549</v>
      </c>
      <c r="D21" s="35">
        <v>71883</v>
      </c>
      <c r="E21" s="199">
        <f>SUM(C21:D21)</f>
        <v>78432</v>
      </c>
      <c r="J21" s="277"/>
      <c r="K21" s="54" t="s">
        <v>56</v>
      </c>
      <c r="L21" s="232">
        <v>483.71067549889017</v>
      </c>
      <c r="M21" s="232">
        <v>602.35758459170347</v>
      </c>
      <c r="N21" s="232">
        <v>625.68649894826581</v>
      </c>
      <c r="O21" s="316"/>
      <c r="P21" s="278"/>
      <c r="R21" s="55" t="s">
        <v>119</v>
      </c>
      <c r="S21" s="55" t="s">
        <v>318</v>
      </c>
      <c r="T21" s="55" t="s">
        <v>319</v>
      </c>
      <c r="U21" s="55" t="s">
        <v>464</v>
      </c>
      <c r="X21" s="282"/>
      <c r="Y21" s="55" t="s">
        <v>119</v>
      </c>
      <c r="Z21" s="55" t="s">
        <v>318</v>
      </c>
      <c r="AA21" s="55" t="s">
        <v>319</v>
      </c>
      <c r="AB21" s="55" t="s">
        <v>464</v>
      </c>
      <c r="AC21" s="282"/>
      <c r="AD21" s="282"/>
      <c r="AG21" s="282"/>
      <c r="AH21" s="55" t="s">
        <v>119</v>
      </c>
      <c r="AI21" s="55" t="s">
        <v>318</v>
      </c>
      <c r="AJ21" s="55" t="s">
        <v>319</v>
      </c>
      <c r="AK21" s="55" t="s">
        <v>464</v>
      </c>
      <c r="AL21" s="282"/>
      <c r="AM21" s="282"/>
      <c r="AP21" s="282"/>
      <c r="AQ21" s="54" t="s">
        <v>56</v>
      </c>
      <c r="AR21" s="232">
        <v>508.10590000000002</v>
      </c>
      <c r="AS21" s="232">
        <v>632.91240000000005</v>
      </c>
      <c r="AT21" s="232">
        <v>525.59929999999997</v>
      </c>
      <c r="AU21" s="282"/>
      <c r="AV21" s="282"/>
    </row>
    <row r="22" spans="2:48" ht="15" customHeight="1">
      <c r="B22" s="48" t="s">
        <v>311</v>
      </c>
      <c r="C22" s="184">
        <f>SUM(C19:C21)</f>
        <v>32698</v>
      </c>
      <c r="D22" s="184">
        <f>SUM(D19:D21)</f>
        <v>177682</v>
      </c>
      <c r="E22" s="184">
        <f>SUM(E19:E21)</f>
        <v>210380</v>
      </c>
      <c r="J22" s="277"/>
      <c r="K22" s="54" t="s">
        <v>57</v>
      </c>
      <c r="L22" s="232">
        <v>483.119514293127</v>
      </c>
      <c r="M22" s="232">
        <v>609.57277244140687</v>
      </c>
      <c r="N22" s="232">
        <v>631.24428386937871</v>
      </c>
      <c r="O22" s="316"/>
      <c r="P22" s="278"/>
      <c r="R22" s="54" t="s">
        <v>499</v>
      </c>
      <c r="S22" s="232">
        <v>518.00282383778642</v>
      </c>
      <c r="T22" s="232">
        <v>618.93980384478141</v>
      </c>
      <c r="U22" s="232">
        <v>638.49469380870335</v>
      </c>
      <c r="X22" s="282"/>
      <c r="Y22" s="54" t="s">
        <v>499</v>
      </c>
      <c r="Z22" s="232">
        <v>517.57562434407373</v>
      </c>
      <c r="AA22" s="232">
        <v>619.83078078071026</v>
      </c>
      <c r="AB22" s="232">
        <v>637.86492018461877</v>
      </c>
      <c r="AC22" s="282"/>
      <c r="AD22" s="282"/>
      <c r="AG22" s="282"/>
      <c r="AH22" s="54" t="s">
        <v>499</v>
      </c>
      <c r="AI22" s="232">
        <v>520.22451702127864</v>
      </c>
      <c r="AJ22" s="232">
        <v>621.59964989640514</v>
      </c>
      <c r="AK22" s="232">
        <v>638.49469380870335</v>
      </c>
      <c r="AL22" s="282"/>
      <c r="AM22" s="282"/>
      <c r="AP22" s="282"/>
      <c r="AQ22" s="54" t="s">
        <v>57</v>
      </c>
      <c r="AR22" s="232">
        <v>524.52589999999998</v>
      </c>
      <c r="AS22" s="232">
        <v>651.68780000000004</v>
      </c>
      <c r="AT22" s="232">
        <v>511.23660000000001</v>
      </c>
      <c r="AU22" s="282"/>
      <c r="AV22" s="282"/>
    </row>
    <row r="23" spans="2:48" ht="15" customHeight="1">
      <c r="B23" s="10" t="s">
        <v>595</v>
      </c>
      <c r="J23" s="277"/>
      <c r="K23" s="54" t="s">
        <v>58</v>
      </c>
      <c r="L23" s="232">
        <v>445.43498591606027</v>
      </c>
      <c r="M23" s="232">
        <v>598.91228797178928</v>
      </c>
      <c r="N23" s="232">
        <v>615.88625094945814</v>
      </c>
      <c r="O23" s="316"/>
      <c r="P23" s="278"/>
      <c r="R23" s="54" t="s">
        <v>56</v>
      </c>
      <c r="S23" s="232">
        <v>486.91101184535728</v>
      </c>
      <c r="T23" s="232">
        <v>603.20868994137891</v>
      </c>
      <c r="U23" s="232">
        <v>628.45766989963545</v>
      </c>
      <c r="X23" s="282"/>
      <c r="Y23" s="54" t="s">
        <v>56</v>
      </c>
      <c r="Z23" s="232">
        <v>484.67490922384599</v>
      </c>
      <c r="AA23" s="232">
        <v>604.11090370736906</v>
      </c>
      <c r="AB23" s="232">
        <v>628.53825577542671</v>
      </c>
      <c r="AC23" s="282"/>
      <c r="AD23" s="282"/>
      <c r="AG23" s="282"/>
      <c r="AH23" s="54" t="s">
        <v>56</v>
      </c>
      <c r="AI23" s="232">
        <v>487.33063403225731</v>
      </c>
      <c r="AJ23" s="232">
        <v>605.21065191190007</v>
      </c>
      <c r="AK23" s="232">
        <v>628.53825577542648</v>
      </c>
      <c r="AL23" s="282"/>
      <c r="AM23" s="282"/>
      <c r="AP23" s="282"/>
      <c r="AQ23" s="48" t="s">
        <v>311</v>
      </c>
      <c r="AR23" s="321">
        <f>AVERAGE(AR20:AR22)</f>
        <v>514.16163333333327</v>
      </c>
      <c r="AS23" s="321">
        <f t="shared" ref="AS23:AT23" si="6">AVERAGE(AS20:AS22)</f>
        <v>634.04443333333336</v>
      </c>
      <c r="AT23" s="321">
        <f t="shared" si="6"/>
        <v>498.60726666666665</v>
      </c>
      <c r="AU23" s="282"/>
      <c r="AV23" s="282"/>
    </row>
    <row r="24" spans="2:48" ht="15" customHeight="1">
      <c r="J24" s="277"/>
      <c r="K24" s="54" t="s">
        <v>59</v>
      </c>
      <c r="L24" s="232">
        <v>431.89103365868971</v>
      </c>
      <c r="M24" s="232">
        <v>568.24614118674208</v>
      </c>
      <c r="N24" s="232">
        <v>572.92945643767928</v>
      </c>
      <c r="O24" s="316"/>
      <c r="P24" s="278"/>
      <c r="R24" s="54" t="s">
        <v>57</v>
      </c>
      <c r="S24" s="232">
        <v>487.06113256369554</v>
      </c>
      <c r="T24" s="232">
        <v>612.97233710775424</v>
      </c>
      <c r="U24" s="232">
        <v>636.5341203392021</v>
      </c>
      <c r="X24" s="282"/>
      <c r="Y24" s="54" t="s">
        <v>57</v>
      </c>
      <c r="Z24" s="232">
        <v>484.65988122362978</v>
      </c>
      <c r="AA24" s="232">
        <v>612.09784150444136</v>
      </c>
      <c r="AB24" s="232">
        <v>636.71504225823185</v>
      </c>
      <c r="AC24" s="282"/>
      <c r="AD24" s="282"/>
      <c r="AG24" s="282"/>
      <c r="AH24" s="54" t="s">
        <v>57</v>
      </c>
      <c r="AI24" s="232">
        <v>487.57811199566856</v>
      </c>
      <c r="AJ24" s="232">
        <v>613.61545002357457</v>
      </c>
      <c r="AK24" s="232">
        <v>636.71504225823173</v>
      </c>
      <c r="AL24" s="282"/>
      <c r="AM24" s="282"/>
      <c r="AP24" s="282"/>
      <c r="AQ24" s="282"/>
      <c r="AR24" s="282"/>
      <c r="AS24" s="282"/>
      <c r="AT24" s="282"/>
      <c r="AU24" s="282"/>
      <c r="AV24" s="282"/>
    </row>
    <row r="25" spans="2:48" ht="15" customHeight="1">
      <c r="B25" s="384" t="s">
        <v>460</v>
      </c>
      <c r="C25" s="384"/>
      <c r="D25" s="384"/>
      <c r="E25" s="384"/>
      <c r="F25" s="384"/>
      <c r="G25" s="384"/>
      <c r="J25" s="277"/>
      <c r="K25" s="54" t="s">
        <v>336</v>
      </c>
      <c r="L25" s="232">
        <v>452.32908501764581</v>
      </c>
      <c r="M25" s="232">
        <v>600.76125227706098</v>
      </c>
      <c r="N25" s="232">
        <v>587.09658226860995</v>
      </c>
      <c r="O25" s="316"/>
      <c r="P25" s="278"/>
      <c r="R25" s="54" t="s">
        <v>58</v>
      </c>
      <c r="S25" s="232">
        <v>449.84713233305058</v>
      </c>
      <c r="T25" s="232">
        <v>605.0930491337873</v>
      </c>
      <c r="U25" s="232">
        <v>623.54445691213891</v>
      </c>
      <c r="X25" s="282"/>
      <c r="Y25" s="54" t="s">
        <v>58</v>
      </c>
      <c r="Z25" s="232">
        <v>449.84713233305069</v>
      </c>
      <c r="AA25" s="232">
        <v>605.09304913378696</v>
      </c>
      <c r="AB25" s="232">
        <v>623.54445691213891</v>
      </c>
      <c r="AC25" s="282"/>
      <c r="AD25" s="282"/>
      <c r="AG25" s="282"/>
      <c r="AH25" s="54" t="s">
        <v>58</v>
      </c>
      <c r="AI25" s="232">
        <v>449.84713233305058</v>
      </c>
      <c r="AJ25" s="232">
        <v>605.0930491337873</v>
      </c>
      <c r="AK25" s="232">
        <v>623.54445691213891</v>
      </c>
      <c r="AL25" s="282"/>
      <c r="AM25" s="282"/>
      <c r="AP25" s="282"/>
      <c r="AQ25" s="282"/>
      <c r="AR25" s="282"/>
      <c r="AS25" s="282"/>
      <c r="AT25" s="282"/>
      <c r="AU25" s="282"/>
      <c r="AV25" s="282"/>
    </row>
    <row r="26" spans="2:48" ht="15" customHeight="1">
      <c r="B26" s="55" t="s">
        <v>465</v>
      </c>
      <c r="C26" s="55" t="s">
        <v>557</v>
      </c>
      <c r="D26" s="55" t="s">
        <v>60</v>
      </c>
      <c r="E26" s="55" t="s">
        <v>61</v>
      </c>
      <c r="F26" s="55" t="s">
        <v>293</v>
      </c>
      <c r="G26" s="55" t="s">
        <v>112</v>
      </c>
      <c r="J26" s="277"/>
      <c r="K26" s="54" t="s">
        <v>176</v>
      </c>
      <c r="L26" s="232">
        <v>401.12737099697955</v>
      </c>
      <c r="M26" s="232">
        <v>556.2857993571115</v>
      </c>
      <c r="N26" s="232">
        <v>594.05202450401919</v>
      </c>
      <c r="O26" s="316"/>
      <c r="P26" s="278"/>
      <c r="R26" s="54" t="s">
        <v>59</v>
      </c>
      <c r="S26" s="232">
        <v>435.56691225571274</v>
      </c>
      <c r="T26" s="232">
        <v>573.28966988348611</v>
      </c>
      <c r="U26" s="232">
        <v>582.19908748453815</v>
      </c>
      <c r="X26" s="282"/>
      <c r="Y26" s="54" t="s">
        <v>59</v>
      </c>
      <c r="Z26" s="232">
        <v>435.56691225571296</v>
      </c>
      <c r="AA26" s="232">
        <v>573.28966988348634</v>
      </c>
      <c r="AB26" s="232">
        <v>582.19908748453838</v>
      </c>
      <c r="AC26" s="282"/>
      <c r="AD26" s="282"/>
      <c r="AG26" s="282"/>
      <c r="AH26" s="54" t="s">
        <v>59</v>
      </c>
      <c r="AI26" s="232">
        <v>435.56691225571274</v>
      </c>
      <c r="AJ26" s="232">
        <v>573.28966988348611</v>
      </c>
      <c r="AK26" s="232">
        <v>582.19908748453815</v>
      </c>
      <c r="AL26" s="282"/>
      <c r="AM26" s="282"/>
      <c r="AP26" s="282"/>
      <c r="AQ26" s="282"/>
      <c r="AR26" s="282"/>
      <c r="AS26" s="282"/>
      <c r="AT26" s="282"/>
      <c r="AU26" s="282"/>
      <c r="AV26" s="282"/>
    </row>
    <row r="27" spans="2:48" ht="15" customHeight="1">
      <c r="B27" s="54" t="s">
        <v>318</v>
      </c>
      <c r="C27" s="35">
        <v>7891</v>
      </c>
      <c r="D27" s="35">
        <v>26714</v>
      </c>
      <c r="E27" s="35">
        <v>39052</v>
      </c>
      <c r="F27" s="109">
        <v>35259</v>
      </c>
      <c r="G27" s="200">
        <f>SUM(C27:F27)</f>
        <v>108916</v>
      </c>
      <c r="J27" s="277"/>
      <c r="K27" s="48" t="s">
        <v>311</v>
      </c>
      <c r="L27" s="321">
        <v>463.81637404282469</v>
      </c>
      <c r="M27" s="321">
        <v>590.80061326748864</v>
      </c>
      <c r="N27" s="321">
        <v>606.71982852340295</v>
      </c>
      <c r="O27" s="317"/>
      <c r="P27" s="278"/>
      <c r="R27" s="54" t="s">
        <v>336</v>
      </c>
      <c r="S27" s="232">
        <v>461.24888196548113</v>
      </c>
      <c r="T27" s="232">
        <v>609.82592811584448</v>
      </c>
      <c r="U27" s="232">
        <v>596.45449064583738</v>
      </c>
      <c r="X27" s="282"/>
      <c r="Y27" s="54" t="s">
        <v>336</v>
      </c>
      <c r="Z27" s="232">
        <v>461.24888196548113</v>
      </c>
      <c r="AA27" s="232">
        <v>609.82592811584436</v>
      </c>
      <c r="AB27" s="232">
        <v>596.45449064583727</v>
      </c>
      <c r="AC27" s="282"/>
      <c r="AD27" s="282"/>
      <c r="AG27" s="282"/>
      <c r="AH27" s="54" t="s">
        <v>336</v>
      </c>
      <c r="AI27" s="232">
        <v>461.24888196548113</v>
      </c>
      <c r="AJ27" s="232">
        <v>609.82592811584448</v>
      </c>
      <c r="AK27" s="232">
        <v>596.45449064583738</v>
      </c>
      <c r="AL27" s="282"/>
      <c r="AM27" s="282"/>
      <c r="AP27" s="282"/>
      <c r="AQ27" s="282"/>
      <c r="AR27" s="282"/>
      <c r="AS27" s="282"/>
      <c r="AT27" s="282"/>
      <c r="AU27" s="282"/>
      <c r="AV27" s="282"/>
    </row>
    <row r="28" spans="2:48" ht="15" customHeight="1">
      <c r="B28" s="54" t="s">
        <v>319</v>
      </c>
      <c r="C28" s="35">
        <v>1045</v>
      </c>
      <c r="D28" s="35">
        <v>7545</v>
      </c>
      <c r="E28" s="35">
        <v>8555</v>
      </c>
      <c r="F28" s="109">
        <v>5887</v>
      </c>
      <c r="G28" s="200">
        <f t="shared" ref="G28:G30" si="7">SUM(C28:F28)</f>
        <v>23032</v>
      </c>
      <c r="J28" s="277"/>
      <c r="K28" s="10" t="s">
        <v>343</v>
      </c>
      <c r="P28" s="278"/>
      <c r="R28" s="54" t="s">
        <v>176</v>
      </c>
      <c r="S28" s="232">
        <v>292.77657368421052</v>
      </c>
      <c r="T28" s="232">
        <v>516.98136399999987</v>
      </c>
      <c r="U28" s="232">
        <v>530.072345054945</v>
      </c>
      <c r="X28" s="282"/>
      <c r="Y28" s="54" t="s">
        <v>176</v>
      </c>
      <c r="Z28" s="232">
        <v>292.77657368421052</v>
      </c>
      <c r="AA28" s="232">
        <v>516.98136399999987</v>
      </c>
      <c r="AB28" s="232">
        <v>530.072345054945</v>
      </c>
      <c r="AC28" s="282"/>
      <c r="AD28" s="282"/>
      <c r="AG28" s="282"/>
      <c r="AH28" s="54" t="s">
        <v>176</v>
      </c>
      <c r="AI28" s="232">
        <v>292.77657368421052</v>
      </c>
      <c r="AJ28" s="232">
        <v>516.98136399999987</v>
      </c>
      <c r="AK28" s="232">
        <v>530.072345054945</v>
      </c>
      <c r="AL28" s="282"/>
      <c r="AM28" s="282"/>
      <c r="AP28" s="282"/>
      <c r="AQ28" s="282"/>
      <c r="AR28" s="282"/>
      <c r="AS28" s="282"/>
      <c r="AT28" s="282"/>
      <c r="AU28" s="282"/>
      <c r="AV28" s="282"/>
    </row>
    <row r="29" spans="2:48" ht="15" customHeight="1">
      <c r="B29" s="54" t="s">
        <v>464</v>
      </c>
      <c r="C29" s="35">
        <v>5603</v>
      </c>
      <c r="D29" s="35">
        <v>15421</v>
      </c>
      <c r="E29" s="35">
        <v>27313</v>
      </c>
      <c r="F29" s="109">
        <v>30095</v>
      </c>
      <c r="G29" s="200">
        <f t="shared" si="7"/>
        <v>78432</v>
      </c>
      <c r="J29" s="277"/>
      <c r="K29" s="10" t="s">
        <v>595</v>
      </c>
      <c r="P29" s="278"/>
      <c r="R29" s="48" t="s">
        <v>311</v>
      </c>
      <c r="S29" s="321">
        <v>475.40035694352542</v>
      </c>
      <c r="T29" s="321">
        <v>602.68566808855417</v>
      </c>
      <c r="U29" s="321">
        <v>616.88278823465566</v>
      </c>
      <c r="X29" s="282"/>
      <c r="Y29" s="48" t="s">
        <v>311</v>
      </c>
      <c r="Z29" s="321">
        <v>474.32115335283743</v>
      </c>
      <c r="AA29" s="321">
        <v>602.7933737712591</v>
      </c>
      <c r="AB29" s="321">
        <v>616.84485186818154</v>
      </c>
      <c r="AC29" s="282"/>
      <c r="AD29" s="282"/>
      <c r="AG29" s="282"/>
      <c r="AH29" s="48" t="s">
        <v>311</v>
      </c>
      <c r="AI29" s="321">
        <v>475.66610532828099</v>
      </c>
      <c r="AJ29" s="321">
        <v>603.40357103786403</v>
      </c>
      <c r="AK29" s="321">
        <v>616.92382978310604</v>
      </c>
      <c r="AL29" s="282"/>
      <c r="AM29" s="282"/>
      <c r="AP29" s="282"/>
      <c r="AQ29" s="444" t="s">
        <v>483</v>
      </c>
      <c r="AR29" s="395"/>
      <c r="AS29" s="395"/>
      <c r="AT29" s="395"/>
      <c r="AU29" s="282"/>
      <c r="AV29" s="282"/>
    </row>
    <row r="30" spans="2:48" ht="18" customHeight="1">
      <c r="B30" s="48" t="s">
        <v>311</v>
      </c>
      <c r="C30" s="184">
        <f>SUM(C27:C29)</f>
        <v>14539</v>
      </c>
      <c r="D30" s="184">
        <f t="shared" ref="D30:F30" si="8">SUM(D27:D29)</f>
        <v>49680</v>
      </c>
      <c r="E30" s="184">
        <f t="shared" si="8"/>
        <v>74920</v>
      </c>
      <c r="F30" s="184">
        <f t="shared" si="8"/>
        <v>71241</v>
      </c>
      <c r="G30" s="18">
        <f t="shared" si="7"/>
        <v>210380</v>
      </c>
      <c r="J30" s="277"/>
      <c r="K30" s="10"/>
      <c r="P30" s="278"/>
      <c r="R30" s="270"/>
      <c r="X30" s="282"/>
      <c r="Y30" s="282"/>
      <c r="Z30" s="282"/>
      <c r="AA30" s="282"/>
      <c r="AB30" s="282"/>
      <c r="AC30" s="282"/>
      <c r="AD30" s="282"/>
      <c r="AG30" s="282"/>
      <c r="AH30" s="282"/>
      <c r="AI30" s="282"/>
      <c r="AJ30" s="282"/>
      <c r="AK30" s="282"/>
      <c r="AL30" s="282"/>
      <c r="AM30" s="282"/>
      <c r="AP30" s="282"/>
      <c r="AQ30" s="445"/>
      <c r="AR30" s="387"/>
      <c r="AS30" s="387"/>
      <c r="AT30" s="387"/>
      <c r="AU30" s="282"/>
      <c r="AV30" s="282"/>
    </row>
    <row r="31" spans="2:48" ht="20.75" customHeight="1">
      <c r="B31" s="10" t="s">
        <v>595</v>
      </c>
      <c r="J31" s="277"/>
      <c r="K31" s="10"/>
      <c r="P31" s="278"/>
      <c r="R31" s="270"/>
      <c r="X31" s="282"/>
      <c r="Y31" s="282"/>
      <c r="Z31" s="282"/>
      <c r="AA31" s="282"/>
      <c r="AB31" s="282"/>
      <c r="AC31" s="282"/>
      <c r="AD31" s="282"/>
      <c r="AG31" s="282"/>
      <c r="AH31" s="282"/>
      <c r="AI31" s="282"/>
      <c r="AJ31" s="282"/>
      <c r="AK31" s="282"/>
      <c r="AL31" s="282"/>
      <c r="AM31" s="282"/>
      <c r="AP31" s="282"/>
      <c r="AQ31" s="446" t="s">
        <v>515</v>
      </c>
      <c r="AR31" s="447"/>
      <c r="AS31" s="447"/>
      <c r="AT31" s="447"/>
      <c r="AU31" s="282"/>
      <c r="AV31" s="282"/>
    </row>
    <row r="32" spans="2:48" ht="16.899999999999999" customHeight="1">
      <c r="J32" s="277"/>
      <c r="P32" s="278"/>
      <c r="R32" s="270"/>
      <c r="X32" s="282"/>
      <c r="Y32" s="282"/>
      <c r="Z32" s="282"/>
      <c r="AA32" s="282"/>
      <c r="AB32" s="282"/>
      <c r="AC32" s="282"/>
      <c r="AD32" s="282"/>
      <c r="AG32" s="282"/>
      <c r="AH32" s="282"/>
      <c r="AI32" s="282"/>
      <c r="AJ32" s="282"/>
      <c r="AK32" s="282"/>
      <c r="AL32" s="282"/>
      <c r="AM32" s="282"/>
      <c r="AP32" s="282"/>
      <c r="AQ32" s="55" t="s">
        <v>119</v>
      </c>
      <c r="AR32" s="55" t="s">
        <v>318</v>
      </c>
      <c r="AS32" s="55" t="s">
        <v>319</v>
      </c>
      <c r="AT32" s="55" t="s">
        <v>464</v>
      </c>
      <c r="AU32" s="282"/>
      <c r="AV32" s="282"/>
    </row>
    <row r="33" spans="2:48" ht="16.899999999999999" customHeight="1">
      <c r="B33" s="379" t="s">
        <v>463</v>
      </c>
      <c r="C33" s="379"/>
      <c r="D33" s="379"/>
      <c r="E33" s="379"/>
      <c r="F33" s="379"/>
      <c r="G33" s="379"/>
      <c r="J33" s="277"/>
      <c r="K33" s="455" t="s">
        <v>484</v>
      </c>
      <c r="L33" s="386"/>
      <c r="M33" s="386"/>
      <c r="N33" s="386"/>
      <c r="P33" s="278"/>
      <c r="R33" s="444" t="s">
        <v>483</v>
      </c>
      <c r="S33" s="395"/>
      <c r="T33" s="395"/>
      <c r="U33" s="395"/>
      <c r="X33" s="282"/>
      <c r="Y33" s="444" t="s">
        <v>483</v>
      </c>
      <c r="Z33" s="395"/>
      <c r="AA33" s="395"/>
      <c r="AB33" s="395"/>
      <c r="AC33" s="282"/>
      <c r="AD33" s="282"/>
      <c r="AG33" s="282"/>
      <c r="AH33" s="444" t="s">
        <v>483</v>
      </c>
      <c r="AI33" s="395"/>
      <c r="AJ33" s="395"/>
      <c r="AK33" s="395"/>
      <c r="AL33" s="282"/>
      <c r="AM33" s="282"/>
      <c r="AP33" s="282"/>
      <c r="AQ33" s="54" t="s">
        <v>499</v>
      </c>
      <c r="AR33" s="232">
        <v>72.435699999999997</v>
      </c>
      <c r="AS33" s="232">
        <v>119.4024</v>
      </c>
      <c r="AT33" s="232">
        <v>167.0831</v>
      </c>
      <c r="AU33" s="282"/>
      <c r="AV33" s="282"/>
    </row>
    <row r="34" spans="2:48" ht="16.899999999999999" customHeight="1">
      <c r="B34" s="55" t="s">
        <v>0</v>
      </c>
      <c r="C34" s="55" t="s">
        <v>115</v>
      </c>
      <c r="D34" s="55" t="s">
        <v>318</v>
      </c>
      <c r="E34" s="55" t="s">
        <v>319</v>
      </c>
      <c r="F34" s="55" t="s">
        <v>464</v>
      </c>
      <c r="G34" s="55" t="s">
        <v>311</v>
      </c>
      <c r="J34" s="277"/>
      <c r="K34" s="441"/>
      <c r="L34" s="379"/>
      <c r="M34" s="379"/>
      <c r="N34" s="379"/>
      <c r="P34" s="278"/>
      <c r="R34" s="445"/>
      <c r="S34" s="387"/>
      <c r="T34" s="387"/>
      <c r="U34" s="387"/>
      <c r="X34" s="282"/>
      <c r="Y34" s="445"/>
      <c r="Z34" s="387"/>
      <c r="AA34" s="387"/>
      <c r="AB34" s="387"/>
      <c r="AC34" s="282"/>
      <c r="AD34" s="282"/>
      <c r="AG34" s="282"/>
      <c r="AH34" s="445"/>
      <c r="AI34" s="387"/>
      <c r="AJ34" s="387"/>
      <c r="AK34" s="387"/>
      <c r="AL34" s="282"/>
      <c r="AM34" s="282"/>
      <c r="AP34" s="282"/>
      <c r="AQ34" s="54" t="s">
        <v>56</v>
      </c>
      <c r="AR34" s="232">
        <v>74.922899999999998</v>
      </c>
      <c r="AS34" s="232">
        <v>116.702</v>
      </c>
      <c r="AT34" s="232">
        <v>50.091999999999999</v>
      </c>
      <c r="AU34" s="282"/>
      <c r="AV34" s="282"/>
    </row>
    <row r="35" spans="2:48" ht="14.25" customHeight="1">
      <c r="B35" s="454" t="s">
        <v>1</v>
      </c>
      <c r="C35" s="12" t="s">
        <v>41</v>
      </c>
      <c r="D35" s="12"/>
      <c r="E35" s="12">
        <v>67</v>
      </c>
      <c r="F35" s="12">
        <v>65</v>
      </c>
      <c r="G35" s="241">
        <f>SUM(D35:F35)</f>
        <v>132</v>
      </c>
      <c r="J35" s="277"/>
      <c r="K35" s="55" t="s">
        <v>119</v>
      </c>
      <c r="L35" s="55" t="s">
        <v>318</v>
      </c>
      <c r="M35" s="55" t="s">
        <v>319</v>
      </c>
      <c r="N35" s="55" t="s">
        <v>464</v>
      </c>
      <c r="P35" s="278"/>
      <c r="R35" s="446" t="s">
        <v>159</v>
      </c>
      <c r="S35" s="447"/>
      <c r="T35" s="447"/>
      <c r="U35" s="447"/>
      <c r="X35" s="282"/>
      <c r="Y35" s="446" t="s">
        <v>513</v>
      </c>
      <c r="Z35" s="447"/>
      <c r="AA35" s="447"/>
      <c r="AB35" s="447"/>
      <c r="AC35" s="282"/>
      <c r="AD35" s="282"/>
      <c r="AG35" s="282"/>
      <c r="AH35" s="446" t="s">
        <v>514</v>
      </c>
      <c r="AI35" s="447"/>
      <c r="AJ35" s="447"/>
      <c r="AK35" s="447"/>
      <c r="AL35" s="282"/>
      <c r="AM35" s="282"/>
      <c r="AP35" s="282"/>
      <c r="AQ35" s="54" t="s">
        <v>57</v>
      </c>
      <c r="AR35" s="232">
        <v>74.139899999999997</v>
      </c>
      <c r="AS35" s="232">
        <v>148.39009999999999</v>
      </c>
      <c r="AT35" s="232">
        <v>59.121899999999997</v>
      </c>
      <c r="AU35" s="282"/>
      <c r="AV35" s="282"/>
    </row>
    <row r="36" spans="2:48" ht="20.25" customHeight="1">
      <c r="B36" s="454"/>
      <c r="C36" s="12" t="s">
        <v>44</v>
      </c>
      <c r="D36" s="12">
        <v>77</v>
      </c>
      <c r="E36" s="12"/>
      <c r="F36" s="12">
        <v>38</v>
      </c>
      <c r="G36" s="241">
        <f t="shared" ref="G36:G100" si="9">SUM(D36:F36)</f>
        <v>115</v>
      </c>
      <c r="J36" s="277"/>
      <c r="K36" s="54" t="s">
        <v>499</v>
      </c>
      <c r="L36" s="232">
        <v>17.320750375694228</v>
      </c>
      <c r="M36" s="232">
        <v>93.239324768518017</v>
      </c>
      <c r="N36" s="232">
        <v>60.57680213968046</v>
      </c>
      <c r="P36" s="278"/>
      <c r="R36" s="55" t="s">
        <v>119</v>
      </c>
      <c r="S36" s="55" t="s">
        <v>318</v>
      </c>
      <c r="T36" s="55" t="s">
        <v>319</v>
      </c>
      <c r="U36" s="55" t="s">
        <v>464</v>
      </c>
      <c r="X36" s="282"/>
      <c r="Y36" s="55" t="s">
        <v>119</v>
      </c>
      <c r="Z36" s="55" t="s">
        <v>318</v>
      </c>
      <c r="AA36" s="55" t="s">
        <v>319</v>
      </c>
      <c r="AB36" s="55" t="s">
        <v>464</v>
      </c>
      <c r="AC36" s="282"/>
      <c r="AD36" s="282"/>
      <c r="AG36" s="282"/>
      <c r="AH36" s="55" t="s">
        <v>119</v>
      </c>
      <c r="AI36" s="55" t="s">
        <v>318</v>
      </c>
      <c r="AJ36" s="55" t="s">
        <v>319</v>
      </c>
      <c r="AK36" s="55" t="s">
        <v>464</v>
      </c>
      <c r="AL36" s="282"/>
      <c r="AM36" s="282"/>
      <c r="AP36" s="282"/>
      <c r="AQ36" s="48" t="s">
        <v>311</v>
      </c>
      <c r="AR36" s="321">
        <f>AVERAGE(AR33:AR35)</f>
        <v>73.832833333333326</v>
      </c>
      <c r="AS36" s="321">
        <f>AVERAGE(AS33:AS35)</f>
        <v>128.16483333333335</v>
      </c>
      <c r="AT36" s="321">
        <f>AVERAGE(AT33:AT35)</f>
        <v>92.09899999999999</v>
      </c>
      <c r="AU36" s="282"/>
      <c r="AV36" s="282"/>
    </row>
    <row r="37" spans="2:48" ht="19.149999999999999" customHeight="1">
      <c r="B37" s="454"/>
      <c r="C37" s="12" t="s">
        <v>50</v>
      </c>
      <c r="D37" s="12"/>
      <c r="E37" s="12">
        <v>32</v>
      </c>
      <c r="F37" s="12">
        <v>15</v>
      </c>
      <c r="G37" s="241">
        <f t="shared" si="9"/>
        <v>47</v>
      </c>
      <c r="J37" s="277"/>
      <c r="K37" s="54" t="s">
        <v>56</v>
      </c>
      <c r="L37" s="232">
        <v>21.105291152993367</v>
      </c>
      <c r="M37" s="232">
        <v>86.760273163777683</v>
      </c>
      <c r="N37" s="232">
        <v>81.350637110968847</v>
      </c>
      <c r="P37" s="278"/>
      <c r="R37" s="54" t="s">
        <v>499</v>
      </c>
      <c r="S37" s="232">
        <v>442.1852320000001</v>
      </c>
      <c r="T37" s="232">
        <v>560.28593117870753</v>
      </c>
      <c r="U37" s="232">
        <v>560.5072762886598</v>
      </c>
      <c r="X37" s="282"/>
      <c r="Y37" s="54" t="s">
        <v>499</v>
      </c>
      <c r="Z37" s="232">
        <v>6.8816733597098576</v>
      </c>
      <c r="AA37" s="232">
        <v>71.521400785620457</v>
      </c>
      <c r="AB37" s="232">
        <v>47.422341967375289</v>
      </c>
      <c r="AC37" s="282"/>
      <c r="AD37" s="282"/>
      <c r="AG37" s="282"/>
      <c r="AH37" s="54" t="s">
        <v>499</v>
      </c>
      <c r="AI37" s="232">
        <v>7.0138687267814923</v>
      </c>
      <c r="AJ37" s="232">
        <v>72.163039963436674</v>
      </c>
      <c r="AK37" s="232">
        <v>47.422341967375289</v>
      </c>
      <c r="AL37" s="282"/>
      <c r="AM37" s="282"/>
      <c r="AP37" s="282"/>
      <c r="AQ37" s="322"/>
      <c r="AR37" s="323"/>
      <c r="AS37" s="323"/>
      <c r="AT37" s="323"/>
      <c r="AU37" s="282"/>
      <c r="AV37" s="282"/>
    </row>
    <row r="38" spans="2:48">
      <c r="B38" s="454"/>
      <c r="C38" s="14" t="s">
        <v>112</v>
      </c>
      <c r="D38" s="14">
        <v>77</v>
      </c>
      <c r="E38" s="14">
        <v>99</v>
      </c>
      <c r="F38" s="14">
        <v>118</v>
      </c>
      <c r="G38" s="26">
        <f t="shared" si="9"/>
        <v>294</v>
      </c>
      <c r="J38" s="277"/>
      <c r="K38" s="54" t="s">
        <v>57</v>
      </c>
      <c r="L38" s="232">
        <v>40.282600596627788</v>
      </c>
      <c r="M38" s="232">
        <v>115.17834690425481</v>
      </c>
      <c r="N38" s="232">
        <v>123.97245942082573</v>
      </c>
      <c r="P38" s="278"/>
      <c r="R38" s="54" t="s">
        <v>56</v>
      </c>
      <c r="S38" s="232">
        <v>380.91038461538471</v>
      </c>
      <c r="T38" s="232">
        <v>471.42599847094863</v>
      </c>
      <c r="U38" s="232">
        <v>484.04733933933881</v>
      </c>
      <c r="X38" s="282"/>
      <c r="Y38" s="54" t="s">
        <v>56</v>
      </c>
      <c r="Z38" s="232">
        <v>10.872957585974369</v>
      </c>
      <c r="AA38" s="232">
        <v>76.399256201862812</v>
      </c>
      <c r="AB38" s="232">
        <v>71.485738107098783</v>
      </c>
      <c r="AC38" s="282"/>
      <c r="AD38" s="282"/>
      <c r="AG38" s="282"/>
      <c r="AH38" s="54" t="s">
        <v>56</v>
      </c>
      <c r="AI38" s="232">
        <v>10.905448917050682</v>
      </c>
      <c r="AJ38" s="232">
        <v>76.566411488987285</v>
      </c>
      <c r="AK38" s="232">
        <v>71.522287518323466</v>
      </c>
      <c r="AL38" s="282"/>
      <c r="AM38" s="282"/>
      <c r="AP38" s="282"/>
      <c r="AQ38" s="322"/>
      <c r="AR38" s="323"/>
      <c r="AS38" s="323"/>
      <c r="AT38" s="323"/>
      <c r="AU38" s="282"/>
      <c r="AV38" s="282"/>
    </row>
    <row r="39" spans="2:48">
      <c r="B39" s="454" t="s">
        <v>2</v>
      </c>
      <c r="C39" s="12" t="s">
        <v>41</v>
      </c>
      <c r="D39" s="12">
        <v>84</v>
      </c>
      <c r="E39" s="12">
        <v>88</v>
      </c>
      <c r="F39" s="12">
        <v>35</v>
      </c>
      <c r="G39" s="241">
        <f t="shared" si="9"/>
        <v>207</v>
      </c>
      <c r="J39" s="277"/>
      <c r="K39" s="54" t="s">
        <v>58</v>
      </c>
      <c r="L39" s="232">
        <v>120.47741355932246</v>
      </c>
      <c r="M39" s="232">
        <v>200.16294227739039</v>
      </c>
      <c r="N39" s="232">
        <v>176.46662471376683</v>
      </c>
      <c r="P39" s="278"/>
      <c r="R39" s="54" t="s">
        <v>57</v>
      </c>
      <c r="S39" s="232">
        <v>367.18187301587307</v>
      </c>
      <c r="T39" s="232">
        <v>486.69071272727291</v>
      </c>
      <c r="U39" s="232">
        <v>492.8960914454276</v>
      </c>
      <c r="X39" s="282"/>
      <c r="Y39" s="54" t="s">
        <v>57</v>
      </c>
      <c r="Z39" s="232">
        <v>29.671490260084845</v>
      </c>
      <c r="AA39" s="232">
        <v>101.09510383116469</v>
      </c>
      <c r="AB39" s="232">
        <v>107.79770823589864</v>
      </c>
      <c r="AC39" s="282"/>
      <c r="AD39" s="282"/>
      <c r="AG39" s="282"/>
      <c r="AH39" s="54" t="s">
        <v>57</v>
      </c>
      <c r="AI39" s="232">
        <v>29.908655645816342</v>
      </c>
      <c r="AJ39" s="232">
        <v>101.25013169483549</v>
      </c>
      <c r="AK39" s="232">
        <v>107.88898317901224</v>
      </c>
      <c r="AL39" s="282"/>
      <c r="AM39" s="282"/>
      <c r="AP39" s="282"/>
      <c r="AQ39" s="282"/>
      <c r="AR39" s="282"/>
      <c r="AS39" s="282"/>
      <c r="AT39" s="282"/>
      <c r="AU39" s="282"/>
      <c r="AV39" s="282"/>
    </row>
    <row r="40" spans="2:48">
      <c r="B40" s="454"/>
      <c r="C40" s="12" t="s">
        <v>44</v>
      </c>
      <c r="D40" s="12"/>
      <c r="E40" s="12">
        <v>79</v>
      </c>
      <c r="F40" s="12">
        <v>119</v>
      </c>
      <c r="G40" s="241">
        <f t="shared" si="9"/>
        <v>198</v>
      </c>
      <c r="J40" s="277"/>
      <c r="K40" s="54" t="s">
        <v>59</v>
      </c>
      <c r="L40" s="232">
        <v>179.92120645465991</v>
      </c>
      <c r="M40" s="232">
        <v>274.94114569193925</v>
      </c>
      <c r="N40" s="232">
        <v>252.12736802756152</v>
      </c>
      <c r="P40" s="278"/>
      <c r="R40" s="54" t="s">
        <v>58</v>
      </c>
      <c r="S40" s="232">
        <v>347.50517857142847</v>
      </c>
      <c r="T40" s="232">
        <v>466.69345057034212</v>
      </c>
      <c r="U40" s="232">
        <v>483.53702082324452</v>
      </c>
      <c r="X40" s="282"/>
      <c r="Y40" s="54" t="s">
        <v>58</v>
      </c>
      <c r="Z40" s="232">
        <v>109.73053710904517</v>
      </c>
      <c r="AA40" s="232">
        <v>186.66967496631315</v>
      </c>
      <c r="AB40" s="232">
        <v>157.67568181952868</v>
      </c>
      <c r="AC40" s="282"/>
      <c r="AD40" s="282"/>
      <c r="AG40" s="282"/>
      <c r="AH40" s="54" t="s">
        <v>58</v>
      </c>
      <c r="AI40" s="232">
        <v>109.73053710904517</v>
      </c>
      <c r="AJ40" s="232">
        <v>186.66967496631315</v>
      </c>
      <c r="AK40" s="232">
        <v>157.67568181952868</v>
      </c>
      <c r="AL40" s="282"/>
      <c r="AM40" s="282"/>
    </row>
    <row r="41" spans="2:48">
      <c r="B41" s="454"/>
      <c r="C41" s="14" t="s">
        <v>112</v>
      </c>
      <c r="D41" s="14">
        <v>84</v>
      </c>
      <c r="E41" s="14">
        <v>167</v>
      </c>
      <c r="F41" s="14">
        <v>154</v>
      </c>
      <c r="G41" s="26">
        <f t="shared" si="9"/>
        <v>405</v>
      </c>
      <c r="J41" s="277"/>
      <c r="K41" s="54" t="s">
        <v>336</v>
      </c>
      <c r="L41" s="232">
        <v>303.97747080526068</v>
      </c>
      <c r="M41" s="232">
        <v>452.83380963249823</v>
      </c>
      <c r="N41" s="232">
        <v>433.70121326291172</v>
      </c>
      <c r="P41" s="278"/>
      <c r="R41" s="54" t="s">
        <v>59</v>
      </c>
      <c r="S41" s="232">
        <v>360.90073121019128</v>
      </c>
      <c r="T41" s="232">
        <v>477.04583098751402</v>
      </c>
      <c r="U41" s="232">
        <v>465.90800168471753</v>
      </c>
      <c r="X41" s="282"/>
      <c r="Y41" s="54" t="s">
        <v>59</v>
      </c>
      <c r="Z41" s="232">
        <v>170.50955180523337</v>
      </c>
      <c r="AA41" s="232">
        <v>262.73729183687419</v>
      </c>
      <c r="AB41" s="232">
        <v>232.15079020578119</v>
      </c>
      <c r="AC41" s="282"/>
      <c r="AD41" s="282"/>
      <c r="AG41" s="282"/>
      <c r="AH41" s="54" t="s">
        <v>59</v>
      </c>
      <c r="AI41" s="232">
        <v>170.50955180523337</v>
      </c>
      <c r="AJ41" s="232">
        <v>262.73729183687419</v>
      </c>
      <c r="AK41" s="232">
        <v>232.15079020578119</v>
      </c>
      <c r="AL41" s="282"/>
      <c r="AM41" s="282"/>
      <c r="AP41" s="10" t="s">
        <v>582</v>
      </c>
    </row>
    <row r="42" spans="2:48">
      <c r="B42" s="454" t="s">
        <v>3</v>
      </c>
      <c r="C42" s="12" t="s">
        <v>40</v>
      </c>
      <c r="D42" s="12"/>
      <c r="E42" s="12">
        <v>35</v>
      </c>
      <c r="F42" s="12">
        <v>13</v>
      </c>
      <c r="G42" s="241">
        <f t="shared" si="9"/>
        <v>48</v>
      </c>
      <c r="J42" s="277"/>
      <c r="K42" s="54" t="s">
        <v>176</v>
      </c>
      <c r="L42" s="232">
        <v>400.37078489426051</v>
      </c>
      <c r="M42" s="232">
        <v>554.98040071546893</v>
      </c>
      <c r="N42" s="232">
        <v>593.50336064260512</v>
      </c>
      <c r="P42" s="278"/>
      <c r="R42" s="54" t="s">
        <v>336</v>
      </c>
      <c r="S42" s="232">
        <v>361.238065107914</v>
      </c>
      <c r="T42" s="232">
        <v>512.9796311610055</v>
      </c>
      <c r="U42" s="232">
        <v>516.65135699300606</v>
      </c>
      <c r="X42" s="282"/>
      <c r="Y42" s="54" t="s">
        <v>336</v>
      </c>
      <c r="Z42" s="232">
        <v>298.37041014441581</v>
      </c>
      <c r="AA42" s="232">
        <v>446.39540711690194</v>
      </c>
      <c r="AB42" s="232">
        <v>422.40204146504311</v>
      </c>
      <c r="AC42" s="282"/>
      <c r="AD42" s="282"/>
      <c r="AG42" s="282"/>
      <c r="AH42" s="54" t="s">
        <v>336</v>
      </c>
      <c r="AI42" s="232">
        <v>298.37041014441581</v>
      </c>
      <c r="AJ42" s="232">
        <v>446.39540711690194</v>
      </c>
      <c r="AK42" s="232">
        <v>422.40204146504311</v>
      </c>
      <c r="AL42" s="282"/>
      <c r="AM42" s="282"/>
      <c r="AP42" s="10" t="s">
        <v>581</v>
      </c>
    </row>
    <row r="43" spans="2:48">
      <c r="B43" s="454"/>
      <c r="C43" s="12" t="s">
        <v>150</v>
      </c>
      <c r="D43" s="12">
        <v>200</v>
      </c>
      <c r="E43" s="12"/>
      <c r="F43" s="12"/>
      <c r="G43" s="241">
        <f t="shared" si="9"/>
        <v>200</v>
      </c>
      <c r="J43" s="277"/>
      <c r="K43" s="48" t="s">
        <v>311</v>
      </c>
      <c r="L43" s="321">
        <v>135.41009029492696</v>
      </c>
      <c r="M43" s="321">
        <v>280.58990533589832</v>
      </c>
      <c r="N43" s="321">
        <v>285.68627960007797</v>
      </c>
      <c r="P43" s="278"/>
      <c r="R43" s="54" t="s">
        <v>176</v>
      </c>
      <c r="S43" s="232">
        <v>401.88266479547457</v>
      </c>
      <c r="T43" s="232">
        <v>556.71543257094766</v>
      </c>
      <c r="U43" s="232">
        <v>594.3866308735528</v>
      </c>
      <c r="X43" s="282"/>
      <c r="Y43" s="54" t="s">
        <v>176</v>
      </c>
      <c r="Z43" s="232">
        <v>217.5128894736842</v>
      </c>
      <c r="AA43" s="232">
        <v>407.98079066666645</v>
      </c>
      <c r="AB43" s="232">
        <v>424.61432747252758</v>
      </c>
      <c r="AC43" s="282"/>
      <c r="AD43" s="282"/>
      <c r="AG43" s="282"/>
      <c r="AH43" s="54" t="s">
        <v>176</v>
      </c>
      <c r="AI43" s="232">
        <v>217.5128894736842</v>
      </c>
      <c r="AJ43" s="232">
        <v>407.98079066666645</v>
      </c>
      <c r="AK43" s="232">
        <v>424.61432747252758</v>
      </c>
      <c r="AL43" s="282"/>
      <c r="AM43" s="282"/>
      <c r="AP43" s="10" t="s">
        <v>564</v>
      </c>
    </row>
    <row r="44" spans="2:48">
      <c r="B44" s="454"/>
      <c r="C44" s="12" t="s">
        <v>41</v>
      </c>
      <c r="D44" s="12">
        <v>389</v>
      </c>
      <c r="E44" s="12">
        <v>618</v>
      </c>
      <c r="F44" s="12">
        <v>421</v>
      </c>
      <c r="G44" s="241">
        <f t="shared" si="9"/>
        <v>1428</v>
      </c>
      <c r="J44" s="277"/>
      <c r="K44" s="10" t="s">
        <v>479</v>
      </c>
      <c r="L44" s="10"/>
      <c r="P44" s="278"/>
      <c r="R44" s="48" t="s">
        <v>311</v>
      </c>
      <c r="S44" s="321">
        <v>393.4943550115791</v>
      </c>
      <c r="T44" s="321">
        <v>545.91606099866465</v>
      </c>
      <c r="U44" s="321">
        <v>578.08152374879694</v>
      </c>
      <c r="X44" s="282"/>
      <c r="Y44" s="48" t="s">
        <v>311</v>
      </c>
      <c r="Z44" s="321">
        <v>92.681742466526515</v>
      </c>
      <c r="AA44" s="321">
        <v>203.60053205610797</v>
      </c>
      <c r="AB44" s="321">
        <v>175.7675207471716</v>
      </c>
      <c r="AC44" s="282"/>
      <c r="AD44" s="282"/>
      <c r="AG44" s="282"/>
      <c r="AH44" s="48" t="s">
        <v>311</v>
      </c>
      <c r="AI44" s="321">
        <v>93.785283874824643</v>
      </c>
      <c r="AJ44" s="321">
        <v>204.97607776644608</v>
      </c>
      <c r="AK44" s="321">
        <v>175.81083013652022</v>
      </c>
      <c r="AL44" s="282"/>
      <c r="AM44" s="282"/>
      <c r="AP44" s="10" t="s">
        <v>565</v>
      </c>
    </row>
    <row r="45" spans="2:48" ht="14.65" thickBot="1">
      <c r="B45" s="454"/>
      <c r="C45" s="12" t="s">
        <v>43</v>
      </c>
      <c r="D45" s="12"/>
      <c r="E45" s="12">
        <v>336</v>
      </c>
      <c r="F45" s="12">
        <v>333</v>
      </c>
      <c r="G45" s="241">
        <f t="shared" si="9"/>
        <v>669</v>
      </c>
      <c r="J45" s="279"/>
      <c r="K45" s="280"/>
      <c r="L45" s="280"/>
      <c r="M45" s="280"/>
      <c r="N45" s="280"/>
      <c r="O45" s="280"/>
      <c r="P45" s="281"/>
      <c r="X45" s="282"/>
      <c r="Y45" s="282"/>
      <c r="Z45" s="282"/>
      <c r="AA45" s="282"/>
      <c r="AB45" s="282"/>
      <c r="AC45" s="282"/>
      <c r="AD45" s="282"/>
      <c r="AG45" s="282"/>
      <c r="AH45" s="282"/>
      <c r="AI45" s="282"/>
      <c r="AJ45" s="282"/>
      <c r="AK45" s="282"/>
      <c r="AL45" s="282"/>
      <c r="AM45" s="282"/>
    </row>
    <row r="46" spans="2:48" ht="21" customHeight="1">
      <c r="B46" s="454"/>
      <c r="C46" s="12" t="s">
        <v>44</v>
      </c>
      <c r="D46" s="12">
        <v>651</v>
      </c>
      <c r="E46" s="12"/>
      <c r="F46" s="12">
        <v>394</v>
      </c>
      <c r="G46" s="241">
        <f t="shared" si="9"/>
        <v>1045</v>
      </c>
    </row>
    <row r="47" spans="2:48" ht="18" customHeight="1">
      <c r="B47" s="454"/>
      <c r="C47" s="12" t="s">
        <v>45</v>
      </c>
      <c r="D47" s="12"/>
      <c r="E47" s="12">
        <v>448</v>
      </c>
      <c r="F47" s="12">
        <v>103</v>
      </c>
      <c r="G47" s="241">
        <f t="shared" si="9"/>
        <v>551</v>
      </c>
    </row>
    <row r="48" spans="2:48" ht="14.25" customHeight="1">
      <c r="B48" s="454"/>
      <c r="C48" s="14" t="s">
        <v>112</v>
      </c>
      <c r="D48" s="14">
        <v>1240</v>
      </c>
      <c r="E48" s="14">
        <v>1437</v>
      </c>
      <c r="F48" s="14">
        <v>1264</v>
      </c>
      <c r="G48" s="26">
        <f t="shared" si="9"/>
        <v>3941</v>
      </c>
    </row>
    <row r="49" spans="2:13" ht="14.65" customHeight="1">
      <c r="B49" s="454" t="s">
        <v>4</v>
      </c>
      <c r="C49" s="12" t="s">
        <v>150</v>
      </c>
      <c r="D49" s="12">
        <v>362</v>
      </c>
      <c r="E49" s="12"/>
      <c r="F49" s="12"/>
      <c r="G49" s="241">
        <f t="shared" si="9"/>
        <v>362</v>
      </c>
    </row>
    <row r="50" spans="2:13">
      <c r="B50" s="454"/>
      <c r="C50" s="12" t="s">
        <v>41</v>
      </c>
      <c r="D50" s="12"/>
      <c r="E50" s="12">
        <v>798</v>
      </c>
      <c r="F50" s="12">
        <v>624</v>
      </c>
      <c r="G50" s="241">
        <f t="shared" si="9"/>
        <v>1422</v>
      </c>
    </row>
    <row r="51" spans="2:13">
      <c r="B51" s="454"/>
      <c r="C51" s="12" t="s">
        <v>44</v>
      </c>
      <c r="D51" s="12">
        <v>488</v>
      </c>
      <c r="E51" s="12"/>
      <c r="F51" s="12">
        <v>324</v>
      </c>
      <c r="G51" s="241">
        <f t="shared" si="9"/>
        <v>812</v>
      </c>
    </row>
    <row r="52" spans="2:13">
      <c r="B52" s="454" t="s">
        <v>466</v>
      </c>
      <c r="C52" s="14" t="s">
        <v>112</v>
      </c>
      <c r="D52" s="14">
        <v>850</v>
      </c>
      <c r="E52" s="14">
        <v>798</v>
      </c>
      <c r="F52" s="14">
        <v>948</v>
      </c>
      <c r="G52" s="26">
        <f t="shared" si="9"/>
        <v>2596</v>
      </c>
    </row>
    <row r="53" spans="2:13">
      <c r="B53" s="456" t="s">
        <v>5</v>
      </c>
      <c r="C53" s="12" t="s">
        <v>44</v>
      </c>
      <c r="D53" s="12"/>
      <c r="E53" s="12">
        <v>215</v>
      </c>
      <c r="F53" s="12">
        <v>873</v>
      </c>
      <c r="G53" s="241">
        <f t="shared" si="9"/>
        <v>1088</v>
      </c>
    </row>
    <row r="54" spans="2:13">
      <c r="B54" s="457"/>
      <c r="C54" s="12" t="s">
        <v>49</v>
      </c>
      <c r="D54" s="12"/>
      <c r="E54" s="12">
        <v>305</v>
      </c>
      <c r="F54" s="12">
        <v>271</v>
      </c>
      <c r="G54" s="241">
        <f t="shared" si="9"/>
        <v>576</v>
      </c>
    </row>
    <row r="55" spans="2:13">
      <c r="B55" s="457"/>
      <c r="C55" s="12" t="s">
        <v>50</v>
      </c>
      <c r="D55" s="12"/>
      <c r="E55" s="12">
        <v>735</v>
      </c>
      <c r="F55" s="12">
        <v>288</v>
      </c>
      <c r="G55" s="241">
        <f t="shared" si="9"/>
        <v>1023</v>
      </c>
    </row>
    <row r="56" spans="2:13">
      <c r="B56" s="458"/>
      <c r="C56" s="14" t="s">
        <v>112</v>
      </c>
      <c r="D56" s="14"/>
      <c r="E56" s="14">
        <f>SUM(E53:E55)</f>
        <v>1255</v>
      </c>
      <c r="F56" s="14">
        <f>SUM(F53:F55)</f>
        <v>1432</v>
      </c>
      <c r="G56" s="26">
        <f t="shared" si="9"/>
        <v>2687</v>
      </c>
    </row>
    <row r="57" spans="2:13">
      <c r="B57" s="456" t="s">
        <v>6</v>
      </c>
      <c r="C57" s="12" t="s">
        <v>40</v>
      </c>
      <c r="D57" s="12"/>
      <c r="E57" s="12">
        <v>95</v>
      </c>
      <c r="F57" s="12">
        <v>60</v>
      </c>
      <c r="G57" s="241">
        <f>SUM(E57:F57)</f>
        <v>155</v>
      </c>
    </row>
    <row r="58" spans="2:13">
      <c r="B58" s="457"/>
      <c r="C58" s="12" t="s">
        <v>42</v>
      </c>
      <c r="D58" s="12"/>
      <c r="E58" s="12">
        <v>2315</v>
      </c>
      <c r="F58" s="12">
        <v>2257</v>
      </c>
      <c r="G58" s="241">
        <f t="shared" si="9"/>
        <v>4572</v>
      </c>
    </row>
    <row r="59" spans="2:13">
      <c r="B59" s="457"/>
      <c r="C59" s="12" t="s">
        <v>44</v>
      </c>
      <c r="D59" s="12">
        <v>187</v>
      </c>
      <c r="E59" s="12"/>
      <c r="F59" s="12">
        <v>384</v>
      </c>
      <c r="G59" s="241">
        <f t="shared" si="9"/>
        <v>571</v>
      </c>
    </row>
    <row r="60" spans="2:13">
      <c r="B60" s="457"/>
      <c r="C60" s="12" t="s">
        <v>45</v>
      </c>
      <c r="D60" s="12"/>
      <c r="E60" s="12">
        <v>2917</v>
      </c>
      <c r="F60" s="12">
        <v>1686</v>
      </c>
      <c r="G60" s="241">
        <f t="shared" si="9"/>
        <v>4603</v>
      </c>
      <c r="L60" s="185"/>
      <c r="M60" s="186"/>
    </row>
    <row r="61" spans="2:13">
      <c r="B61" s="457"/>
      <c r="C61" s="12" t="s">
        <v>46</v>
      </c>
      <c r="D61" s="12"/>
      <c r="E61" s="12">
        <v>1355</v>
      </c>
      <c r="F61" s="12">
        <v>923</v>
      </c>
      <c r="G61" s="241">
        <f t="shared" si="9"/>
        <v>2278</v>
      </c>
    </row>
    <row r="62" spans="2:13">
      <c r="B62" s="457"/>
      <c r="C62" s="12" t="s">
        <v>48</v>
      </c>
      <c r="D62" s="12"/>
      <c r="E62" s="12">
        <v>2559</v>
      </c>
      <c r="F62" s="12">
        <v>636</v>
      </c>
      <c r="G62" s="241">
        <f t="shared" si="9"/>
        <v>3195</v>
      </c>
    </row>
    <row r="63" spans="2:13">
      <c r="B63" s="458"/>
      <c r="C63" s="14" t="s">
        <v>112</v>
      </c>
      <c r="D63" s="14">
        <v>187</v>
      </c>
      <c r="E63" s="14">
        <v>9241</v>
      </c>
      <c r="F63" s="14">
        <v>5946</v>
      </c>
      <c r="G63" s="26">
        <f t="shared" si="9"/>
        <v>15374</v>
      </c>
    </row>
    <row r="64" spans="2:13">
      <c r="B64" s="454" t="s">
        <v>7</v>
      </c>
      <c r="C64" s="12" t="s">
        <v>40</v>
      </c>
      <c r="D64" s="12"/>
      <c r="E64" s="28" t="s">
        <v>414</v>
      </c>
      <c r="F64" s="12"/>
      <c r="G64" s="241" t="s">
        <v>414</v>
      </c>
    </row>
    <row r="65" spans="2:7">
      <c r="B65" s="454"/>
      <c r="C65" s="12" t="s">
        <v>41</v>
      </c>
      <c r="D65" s="12"/>
      <c r="E65" s="12">
        <v>23</v>
      </c>
      <c r="F65" s="28" t="s">
        <v>414</v>
      </c>
      <c r="G65" s="241">
        <v>30</v>
      </c>
    </row>
    <row r="66" spans="2:7">
      <c r="B66" s="454"/>
      <c r="C66" s="12" t="s">
        <v>43</v>
      </c>
      <c r="D66" s="12"/>
      <c r="E66" s="28" t="s">
        <v>414</v>
      </c>
      <c r="F66" s="12">
        <v>16</v>
      </c>
      <c r="G66" s="241">
        <v>25</v>
      </c>
    </row>
    <row r="67" spans="2:7">
      <c r="B67" s="454"/>
      <c r="C67" s="12" t="s">
        <v>44</v>
      </c>
      <c r="D67" s="12"/>
      <c r="E67" s="12">
        <v>13</v>
      </c>
      <c r="F67" s="12">
        <v>17</v>
      </c>
      <c r="G67" s="241">
        <f t="shared" si="9"/>
        <v>30</v>
      </c>
    </row>
    <row r="68" spans="2:7">
      <c r="B68" s="454"/>
      <c r="C68" s="14" t="s">
        <v>112</v>
      </c>
      <c r="D68" s="14"/>
      <c r="E68" s="14">
        <v>46</v>
      </c>
      <c r="F68" s="14">
        <v>40</v>
      </c>
      <c r="G68" s="26">
        <f t="shared" si="9"/>
        <v>86</v>
      </c>
    </row>
    <row r="69" spans="2:7">
      <c r="B69" s="454" t="s">
        <v>8</v>
      </c>
      <c r="C69" s="12" t="s">
        <v>42</v>
      </c>
      <c r="D69" s="12"/>
      <c r="E69" s="12">
        <v>476</v>
      </c>
      <c r="F69" s="12">
        <v>580</v>
      </c>
      <c r="G69" s="241">
        <f t="shared" si="9"/>
        <v>1056</v>
      </c>
    </row>
    <row r="70" spans="2:7">
      <c r="B70" s="454"/>
      <c r="C70" s="12" t="s">
        <v>44</v>
      </c>
      <c r="D70" s="12">
        <v>189</v>
      </c>
      <c r="E70" s="12"/>
      <c r="F70" s="12">
        <v>220</v>
      </c>
      <c r="G70" s="241">
        <f t="shared" si="9"/>
        <v>409</v>
      </c>
    </row>
    <row r="71" spans="2:7">
      <c r="B71" s="454"/>
      <c r="C71" s="12" t="s">
        <v>45</v>
      </c>
      <c r="D71" s="12"/>
      <c r="E71" s="12">
        <v>512</v>
      </c>
      <c r="F71" s="12">
        <v>172</v>
      </c>
      <c r="G71" s="241">
        <f t="shared" si="9"/>
        <v>684</v>
      </c>
    </row>
    <row r="72" spans="2:7">
      <c r="B72" s="454"/>
      <c r="C72" s="12" t="s">
        <v>49</v>
      </c>
      <c r="D72" s="12"/>
      <c r="E72" s="12">
        <v>186</v>
      </c>
      <c r="F72" s="12">
        <v>77</v>
      </c>
      <c r="G72" s="241">
        <f t="shared" si="9"/>
        <v>263</v>
      </c>
    </row>
    <row r="73" spans="2:7">
      <c r="B73" s="454"/>
      <c r="C73" s="14" t="s">
        <v>112</v>
      </c>
      <c r="D73" s="14">
        <v>189</v>
      </c>
      <c r="E73" s="14">
        <v>1174</v>
      </c>
      <c r="F73" s="14">
        <v>1049</v>
      </c>
      <c r="G73" s="26">
        <f t="shared" si="9"/>
        <v>2412</v>
      </c>
    </row>
    <row r="74" spans="2:7">
      <c r="B74" s="454" t="s">
        <v>9</v>
      </c>
      <c r="C74" s="12" t="s">
        <v>150</v>
      </c>
      <c r="D74" s="12">
        <v>137</v>
      </c>
      <c r="E74" s="12"/>
      <c r="F74" s="12"/>
      <c r="G74" s="241">
        <f t="shared" si="9"/>
        <v>137</v>
      </c>
    </row>
    <row r="75" spans="2:7">
      <c r="B75" s="454"/>
      <c r="C75" s="12" t="s">
        <v>41</v>
      </c>
      <c r="D75" s="12"/>
      <c r="E75" s="12">
        <v>335</v>
      </c>
      <c r="F75" s="12">
        <v>218</v>
      </c>
      <c r="G75" s="241">
        <f t="shared" si="9"/>
        <v>553</v>
      </c>
    </row>
    <row r="76" spans="2:7">
      <c r="B76" s="454"/>
      <c r="C76" s="12" t="s">
        <v>44</v>
      </c>
      <c r="D76" s="12">
        <v>188</v>
      </c>
      <c r="E76" s="12"/>
      <c r="F76" s="12">
        <v>99</v>
      </c>
      <c r="G76" s="241">
        <f t="shared" si="9"/>
        <v>287</v>
      </c>
    </row>
    <row r="77" spans="2:7">
      <c r="B77" s="454" t="s">
        <v>467</v>
      </c>
      <c r="C77" s="14" t="s">
        <v>112</v>
      </c>
      <c r="D77" s="14">
        <v>325</v>
      </c>
      <c r="E77" s="14">
        <v>335</v>
      </c>
      <c r="F77" s="14">
        <v>317</v>
      </c>
      <c r="G77" s="26">
        <f t="shared" si="9"/>
        <v>977</v>
      </c>
    </row>
    <row r="78" spans="2:7">
      <c r="B78" s="454" t="s">
        <v>10</v>
      </c>
      <c r="C78" s="12" t="s">
        <v>150</v>
      </c>
      <c r="D78" s="28" t="s">
        <v>414</v>
      </c>
      <c r="E78" s="12"/>
      <c r="F78" s="12"/>
      <c r="G78" s="28" t="s">
        <v>414</v>
      </c>
    </row>
    <row r="79" spans="2:7">
      <c r="B79" s="454"/>
      <c r="C79" s="12" t="s">
        <v>41</v>
      </c>
      <c r="D79" s="28"/>
      <c r="E79" s="12">
        <v>37</v>
      </c>
      <c r="F79" s="12">
        <v>14</v>
      </c>
      <c r="G79" s="12">
        <v>51</v>
      </c>
    </row>
    <row r="80" spans="2:7">
      <c r="B80" s="454"/>
      <c r="C80" s="12" t="s">
        <v>44</v>
      </c>
      <c r="D80" s="28" t="s">
        <v>414</v>
      </c>
      <c r="E80" s="12"/>
      <c r="F80" s="12">
        <v>13</v>
      </c>
      <c r="G80" s="12">
        <v>18</v>
      </c>
    </row>
    <row r="81" spans="2:7">
      <c r="B81" s="454"/>
      <c r="C81" s="12" t="s">
        <v>45</v>
      </c>
      <c r="D81" s="28"/>
      <c r="E81" s="12">
        <v>55</v>
      </c>
      <c r="F81" s="12">
        <v>32</v>
      </c>
      <c r="G81" s="12">
        <v>87</v>
      </c>
    </row>
    <row r="82" spans="2:7">
      <c r="B82" s="454" t="s">
        <v>468</v>
      </c>
      <c r="C82" s="14" t="s">
        <v>112</v>
      </c>
      <c r="D82" s="37" t="s">
        <v>414</v>
      </c>
      <c r="E82" s="14">
        <v>92</v>
      </c>
      <c r="F82" s="14">
        <v>59</v>
      </c>
      <c r="G82" s="14">
        <v>159</v>
      </c>
    </row>
    <row r="83" spans="2:7">
      <c r="B83" s="454" t="s">
        <v>11</v>
      </c>
      <c r="C83" s="12" t="s">
        <v>40</v>
      </c>
      <c r="D83" s="12"/>
      <c r="E83" s="12">
        <v>12</v>
      </c>
      <c r="F83" s="28" t="s">
        <v>414</v>
      </c>
      <c r="G83" s="12">
        <v>16</v>
      </c>
    </row>
    <row r="84" spans="2:7">
      <c r="B84" s="454"/>
      <c r="C84" s="12" t="s">
        <v>150</v>
      </c>
      <c r="D84" s="12">
        <v>87</v>
      </c>
      <c r="E84" s="12"/>
      <c r="F84" s="12"/>
      <c r="G84" s="12">
        <v>87</v>
      </c>
    </row>
    <row r="85" spans="2:7">
      <c r="B85" s="454"/>
      <c r="C85" s="12" t="s">
        <v>41</v>
      </c>
      <c r="D85" s="12">
        <v>179</v>
      </c>
      <c r="E85" s="12">
        <v>284</v>
      </c>
      <c r="F85" s="12">
        <v>134</v>
      </c>
      <c r="G85" s="12">
        <v>597</v>
      </c>
    </row>
    <row r="86" spans="2:7">
      <c r="B86" s="454"/>
      <c r="C86" s="12" t="s">
        <v>43</v>
      </c>
      <c r="D86" s="12"/>
      <c r="E86" s="12">
        <v>99</v>
      </c>
      <c r="F86" s="12">
        <v>84</v>
      </c>
      <c r="G86" s="12">
        <v>183</v>
      </c>
    </row>
    <row r="87" spans="2:7">
      <c r="B87" s="454"/>
      <c r="C87" s="12" t="s">
        <v>45</v>
      </c>
      <c r="D87" s="12"/>
      <c r="E87" s="12">
        <v>121</v>
      </c>
      <c r="F87" s="12">
        <v>27</v>
      </c>
      <c r="G87" s="12">
        <v>148</v>
      </c>
    </row>
    <row r="88" spans="2:7">
      <c r="B88" s="454"/>
      <c r="C88" s="12" t="s">
        <v>47</v>
      </c>
      <c r="D88" s="12"/>
      <c r="E88" s="12">
        <v>73</v>
      </c>
      <c r="F88" s="12">
        <v>83</v>
      </c>
      <c r="G88" s="12">
        <v>156</v>
      </c>
    </row>
    <row r="89" spans="2:7">
      <c r="B89" s="454"/>
      <c r="C89" s="14" t="s">
        <v>112</v>
      </c>
      <c r="D89" s="14">
        <v>266</v>
      </c>
      <c r="E89" s="14">
        <v>589</v>
      </c>
      <c r="F89" s="14">
        <v>332</v>
      </c>
      <c r="G89" s="26">
        <f t="shared" si="9"/>
        <v>1187</v>
      </c>
    </row>
    <row r="90" spans="2:7">
      <c r="B90" s="454" t="s">
        <v>12</v>
      </c>
      <c r="C90" s="12" t="s">
        <v>41</v>
      </c>
      <c r="D90" s="12"/>
      <c r="E90" s="12">
        <v>24</v>
      </c>
      <c r="F90" s="28" t="s">
        <v>414</v>
      </c>
      <c r="G90" s="12">
        <v>29</v>
      </c>
    </row>
    <row r="91" spans="2:7">
      <c r="B91" s="454"/>
      <c r="C91" s="12" t="s">
        <v>44</v>
      </c>
      <c r="D91" s="12"/>
      <c r="E91" s="12">
        <v>10</v>
      </c>
      <c r="F91" s="12">
        <v>20</v>
      </c>
      <c r="G91" s="12">
        <v>30</v>
      </c>
    </row>
    <row r="92" spans="2:7">
      <c r="B92" s="454" t="s">
        <v>469</v>
      </c>
      <c r="C92" s="14" t="s">
        <v>112</v>
      </c>
      <c r="D92" s="14"/>
      <c r="E92" s="14">
        <v>34</v>
      </c>
      <c r="F92" s="14">
        <v>25</v>
      </c>
      <c r="G92" s="26">
        <f t="shared" si="9"/>
        <v>59</v>
      </c>
    </row>
    <row r="93" spans="2:7">
      <c r="B93" s="454" t="s">
        <v>13</v>
      </c>
      <c r="C93" s="12" t="s">
        <v>150</v>
      </c>
      <c r="D93" s="12">
        <v>235</v>
      </c>
      <c r="E93" s="12"/>
      <c r="F93" s="12"/>
      <c r="G93" s="241">
        <f t="shared" si="9"/>
        <v>235</v>
      </c>
    </row>
    <row r="94" spans="2:7">
      <c r="B94" s="454"/>
      <c r="C94" s="12" t="s">
        <v>41</v>
      </c>
      <c r="D94" s="12"/>
      <c r="E94" s="12">
        <v>478</v>
      </c>
      <c r="F94" s="12">
        <v>377</v>
      </c>
      <c r="G94" s="241">
        <f t="shared" si="9"/>
        <v>855</v>
      </c>
    </row>
    <row r="95" spans="2:7">
      <c r="B95" s="454"/>
      <c r="C95" s="12" t="s">
        <v>44</v>
      </c>
      <c r="D95" s="12"/>
      <c r="E95" s="12">
        <v>203</v>
      </c>
      <c r="F95" s="12">
        <v>291</v>
      </c>
      <c r="G95" s="241">
        <f t="shared" si="9"/>
        <v>494</v>
      </c>
    </row>
    <row r="96" spans="2:7">
      <c r="B96" s="454" t="s">
        <v>470</v>
      </c>
      <c r="C96" s="14" t="s">
        <v>112</v>
      </c>
      <c r="D96" s="14">
        <v>235</v>
      </c>
      <c r="E96" s="14">
        <v>681</v>
      </c>
      <c r="F96" s="14">
        <v>668</v>
      </c>
      <c r="G96" s="26">
        <f t="shared" si="9"/>
        <v>1584</v>
      </c>
    </row>
    <row r="97" spans="2:7">
      <c r="B97" s="454" t="s">
        <v>14</v>
      </c>
      <c r="C97" s="12" t="s">
        <v>47</v>
      </c>
      <c r="D97" s="12"/>
      <c r="E97" s="12">
        <v>191</v>
      </c>
      <c r="F97" s="12">
        <v>601</v>
      </c>
      <c r="G97" s="241">
        <f t="shared" si="9"/>
        <v>792</v>
      </c>
    </row>
    <row r="98" spans="2:7">
      <c r="B98" s="454"/>
      <c r="C98" s="12" t="s">
        <v>49</v>
      </c>
      <c r="D98" s="12"/>
      <c r="E98" s="12">
        <v>747</v>
      </c>
      <c r="F98" s="12">
        <v>220</v>
      </c>
      <c r="G98" s="241">
        <f t="shared" si="9"/>
        <v>967</v>
      </c>
    </row>
    <row r="99" spans="2:7">
      <c r="B99" s="454" t="s">
        <v>471</v>
      </c>
      <c r="C99" s="14" t="s">
        <v>112</v>
      </c>
      <c r="D99" s="14"/>
      <c r="E99" s="14">
        <v>938</v>
      </c>
      <c r="F99" s="14">
        <v>821</v>
      </c>
      <c r="G99" s="26">
        <f t="shared" si="9"/>
        <v>1759</v>
      </c>
    </row>
    <row r="100" spans="2:7">
      <c r="B100" s="454" t="s">
        <v>15</v>
      </c>
      <c r="C100" s="12" t="s">
        <v>43</v>
      </c>
      <c r="D100" s="12"/>
      <c r="E100" s="12">
        <v>623</v>
      </c>
      <c r="F100" s="12">
        <v>615</v>
      </c>
      <c r="G100" s="241">
        <f t="shared" si="9"/>
        <v>1238</v>
      </c>
    </row>
    <row r="101" spans="2:7">
      <c r="B101" s="454"/>
      <c r="C101" s="12" t="s">
        <v>44</v>
      </c>
      <c r="D101" s="12">
        <v>505</v>
      </c>
      <c r="E101" s="12"/>
      <c r="F101" s="12">
        <v>447</v>
      </c>
      <c r="G101" s="241">
        <f t="shared" ref="G101:G164" si="10">SUM(D101:F101)</f>
        <v>952</v>
      </c>
    </row>
    <row r="102" spans="2:7">
      <c r="B102" s="454"/>
      <c r="C102" s="12" t="s">
        <v>49</v>
      </c>
      <c r="D102" s="12"/>
      <c r="E102" s="12">
        <v>464</v>
      </c>
      <c r="F102" s="12">
        <v>160</v>
      </c>
      <c r="G102" s="241">
        <f t="shared" si="10"/>
        <v>624</v>
      </c>
    </row>
    <row r="103" spans="2:7">
      <c r="B103" s="454" t="s">
        <v>472</v>
      </c>
      <c r="C103" s="14" t="s">
        <v>112</v>
      </c>
      <c r="D103" s="14">
        <v>505</v>
      </c>
      <c r="E103" s="14">
        <v>1087</v>
      </c>
      <c r="F103" s="14">
        <v>1222</v>
      </c>
      <c r="G103" s="26">
        <f t="shared" si="10"/>
        <v>2814</v>
      </c>
    </row>
    <row r="104" spans="2:7">
      <c r="B104" s="454" t="s">
        <v>16</v>
      </c>
      <c r="C104" s="12" t="s">
        <v>150</v>
      </c>
      <c r="D104" s="12">
        <v>34</v>
      </c>
      <c r="E104" s="12"/>
      <c r="F104" s="12"/>
      <c r="G104" s="241">
        <f t="shared" si="10"/>
        <v>34</v>
      </c>
    </row>
    <row r="105" spans="2:7">
      <c r="B105" s="454"/>
      <c r="C105" s="12" t="s">
        <v>41</v>
      </c>
      <c r="D105" s="12"/>
      <c r="E105" s="12">
        <v>568</v>
      </c>
      <c r="F105" s="12">
        <v>422</v>
      </c>
      <c r="G105" s="241">
        <f t="shared" si="10"/>
        <v>990</v>
      </c>
    </row>
    <row r="106" spans="2:7">
      <c r="B106" s="454"/>
      <c r="C106" s="12" t="s">
        <v>44</v>
      </c>
      <c r="D106" s="12"/>
      <c r="E106" s="12">
        <v>43</v>
      </c>
      <c r="F106" s="12">
        <v>213</v>
      </c>
      <c r="G106" s="241">
        <f t="shared" si="10"/>
        <v>256</v>
      </c>
    </row>
    <row r="107" spans="2:7">
      <c r="B107" s="454"/>
      <c r="C107" s="12" t="s">
        <v>49</v>
      </c>
      <c r="D107" s="12"/>
      <c r="E107" s="12">
        <v>107</v>
      </c>
      <c r="F107" s="12">
        <v>55</v>
      </c>
      <c r="G107" s="241">
        <f t="shared" si="10"/>
        <v>162</v>
      </c>
    </row>
    <row r="108" spans="2:7">
      <c r="B108" s="454"/>
      <c r="C108" s="12" t="s">
        <v>50</v>
      </c>
      <c r="D108" s="12"/>
      <c r="E108" s="12">
        <v>88</v>
      </c>
      <c r="F108" s="12">
        <v>24</v>
      </c>
      <c r="G108" s="241">
        <f t="shared" si="10"/>
        <v>112</v>
      </c>
    </row>
    <row r="109" spans="2:7">
      <c r="B109" s="454"/>
      <c r="C109" s="14" t="s">
        <v>112</v>
      </c>
      <c r="D109" s="14">
        <v>34</v>
      </c>
      <c r="E109" s="14">
        <v>806</v>
      </c>
      <c r="F109" s="14">
        <v>714</v>
      </c>
      <c r="G109" s="26">
        <f t="shared" si="10"/>
        <v>1554</v>
      </c>
    </row>
    <row r="110" spans="2:7">
      <c r="B110" s="454" t="s">
        <v>17</v>
      </c>
      <c r="C110" s="12" t="s">
        <v>40</v>
      </c>
      <c r="D110" s="12"/>
      <c r="E110" s="12">
        <v>165</v>
      </c>
      <c r="F110" s="12">
        <v>173</v>
      </c>
      <c r="G110" s="241">
        <f t="shared" si="10"/>
        <v>338</v>
      </c>
    </row>
    <row r="111" spans="2:7">
      <c r="B111" s="454"/>
      <c r="C111" s="12" t="s">
        <v>150</v>
      </c>
      <c r="D111" s="12">
        <v>341</v>
      </c>
      <c r="E111" s="12"/>
      <c r="F111" s="12"/>
      <c r="G111" s="241">
        <f t="shared" si="10"/>
        <v>341</v>
      </c>
    </row>
    <row r="112" spans="2:7">
      <c r="B112" s="454"/>
      <c r="C112" s="12" t="s">
        <v>41</v>
      </c>
      <c r="D112" s="12">
        <v>6371</v>
      </c>
      <c r="E112" s="12">
        <v>7481</v>
      </c>
      <c r="F112" s="12">
        <v>6414</v>
      </c>
      <c r="G112" s="241">
        <f t="shared" si="10"/>
        <v>20266</v>
      </c>
    </row>
    <row r="113" spans="2:7">
      <c r="B113" s="454"/>
      <c r="C113" s="12" t="s">
        <v>43</v>
      </c>
      <c r="D113" s="12"/>
      <c r="E113" s="12">
        <v>9461</v>
      </c>
      <c r="F113" s="12">
        <v>7427</v>
      </c>
      <c r="G113" s="241">
        <f t="shared" si="10"/>
        <v>16888</v>
      </c>
    </row>
    <row r="114" spans="2:7">
      <c r="B114" s="454"/>
      <c r="C114" s="12" t="s">
        <v>44</v>
      </c>
      <c r="D114" s="12"/>
      <c r="E114" s="12">
        <v>2324</v>
      </c>
      <c r="F114" s="12">
        <v>1857</v>
      </c>
      <c r="G114" s="241">
        <f t="shared" si="10"/>
        <v>4181</v>
      </c>
    </row>
    <row r="115" spans="2:7">
      <c r="B115" s="454"/>
      <c r="C115" s="12" t="s">
        <v>45</v>
      </c>
      <c r="D115" s="12"/>
      <c r="E115" s="12">
        <v>10992</v>
      </c>
      <c r="F115" s="12">
        <v>4998</v>
      </c>
      <c r="G115" s="241">
        <f t="shared" si="10"/>
        <v>15990</v>
      </c>
    </row>
    <row r="116" spans="2:7">
      <c r="B116" s="454"/>
      <c r="C116" s="12" t="s">
        <v>47</v>
      </c>
      <c r="D116" s="12"/>
      <c r="E116" s="12">
        <v>4173</v>
      </c>
      <c r="F116" s="12">
        <v>7131</v>
      </c>
      <c r="G116" s="241">
        <f t="shared" si="10"/>
        <v>11304</v>
      </c>
    </row>
    <row r="117" spans="2:7">
      <c r="B117" s="454"/>
      <c r="C117" s="12" t="s">
        <v>49</v>
      </c>
      <c r="D117" s="12"/>
      <c r="E117" s="12">
        <v>4551</v>
      </c>
      <c r="F117" s="12">
        <v>922</v>
      </c>
      <c r="G117" s="241">
        <f t="shared" si="10"/>
        <v>5473</v>
      </c>
    </row>
    <row r="118" spans="2:7">
      <c r="B118" s="454"/>
      <c r="C118" s="12" t="s">
        <v>50</v>
      </c>
      <c r="D118" s="12"/>
      <c r="E118" s="12">
        <v>1481</v>
      </c>
      <c r="F118" s="12">
        <v>400</v>
      </c>
      <c r="G118" s="241">
        <f t="shared" si="10"/>
        <v>1881</v>
      </c>
    </row>
    <row r="119" spans="2:7">
      <c r="B119" s="454"/>
      <c r="C119" s="14" t="s">
        <v>112</v>
      </c>
      <c r="D119" s="14">
        <v>6712</v>
      </c>
      <c r="E119" s="14">
        <v>40628</v>
      </c>
      <c r="F119" s="14">
        <v>29322</v>
      </c>
      <c r="G119" s="26">
        <f t="shared" si="10"/>
        <v>76662</v>
      </c>
    </row>
    <row r="120" spans="2:7">
      <c r="B120" s="454" t="s">
        <v>18</v>
      </c>
      <c r="C120" s="12" t="s">
        <v>40</v>
      </c>
      <c r="D120" s="12"/>
      <c r="E120" s="12">
        <v>16</v>
      </c>
      <c r="F120" s="28" t="s">
        <v>414</v>
      </c>
      <c r="G120" s="12">
        <v>25</v>
      </c>
    </row>
    <row r="121" spans="2:7">
      <c r="B121" s="454"/>
      <c r="C121" s="12" t="s">
        <v>150</v>
      </c>
      <c r="D121" s="12">
        <v>39</v>
      </c>
      <c r="E121" s="12"/>
      <c r="F121" s="12"/>
      <c r="G121" s="241">
        <f t="shared" si="10"/>
        <v>39</v>
      </c>
    </row>
    <row r="122" spans="2:7">
      <c r="B122" s="454"/>
      <c r="C122" s="12" t="s">
        <v>41</v>
      </c>
      <c r="D122" s="12"/>
      <c r="E122" s="12">
        <v>1371</v>
      </c>
      <c r="F122" s="12">
        <v>595</v>
      </c>
      <c r="G122" s="241">
        <f t="shared" si="10"/>
        <v>1966</v>
      </c>
    </row>
    <row r="123" spans="2:7">
      <c r="B123" s="454"/>
      <c r="C123" s="12" t="s">
        <v>43</v>
      </c>
      <c r="D123" s="12"/>
      <c r="E123" s="12">
        <v>942</v>
      </c>
      <c r="F123" s="12">
        <v>595</v>
      </c>
      <c r="G123" s="241">
        <f t="shared" si="10"/>
        <v>1537</v>
      </c>
    </row>
    <row r="124" spans="2:7">
      <c r="B124" s="454"/>
      <c r="C124" s="12" t="s">
        <v>45</v>
      </c>
      <c r="D124" s="12"/>
      <c r="E124" s="12">
        <v>935</v>
      </c>
      <c r="F124" s="12">
        <v>174</v>
      </c>
      <c r="G124" s="241">
        <f t="shared" si="10"/>
        <v>1109</v>
      </c>
    </row>
    <row r="125" spans="2:7">
      <c r="B125" s="454"/>
      <c r="C125" s="12" t="s">
        <v>47</v>
      </c>
      <c r="D125" s="12"/>
      <c r="E125" s="12">
        <v>411</v>
      </c>
      <c r="F125" s="12">
        <v>996</v>
      </c>
      <c r="G125" s="241">
        <f t="shared" si="10"/>
        <v>1407</v>
      </c>
    </row>
    <row r="126" spans="2:7">
      <c r="B126" s="454"/>
      <c r="C126" s="12" t="s">
        <v>49</v>
      </c>
      <c r="D126" s="12"/>
      <c r="E126" s="12">
        <v>609</v>
      </c>
      <c r="F126" s="12">
        <v>111</v>
      </c>
      <c r="G126" s="241">
        <f t="shared" si="10"/>
        <v>720</v>
      </c>
    </row>
    <row r="127" spans="2:7">
      <c r="B127" s="454"/>
      <c r="C127" s="14" t="s">
        <v>112</v>
      </c>
      <c r="D127" s="14">
        <v>39</v>
      </c>
      <c r="E127" s="14">
        <v>4284</v>
      </c>
      <c r="F127" s="14">
        <v>2480</v>
      </c>
      <c r="G127" s="26">
        <f t="shared" si="10"/>
        <v>6803</v>
      </c>
    </row>
    <row r="128" spans="2:7">
      <c r="B128" s="454" t="s">
        <v>19</v>
      </c>
      <c r="C128" s="12" t="s">
        <v>150</v>
      </c>
      <c r="D128" s="12">
        <v>200</v>
      </c>
      <c r="E128" s="12"/>
      <c r="F128" s="12"/>
      <c r="G128" s="241">
        <f t="shared" si="10"/>
        <v>200</v>
      </c>
    </row>
    <row r="129" spans="2:7">
      <c r="B129" s="454"/>
      <c r="C129" s="12" t="s">
        <v>41</v>
      </c>
      <c r="D129" s="12"/>
      <c r="E129" s="12">
        <v>394</v>
      </c>
      <c r="F129" s="12">
        <v>246</v>
      </c>
      <c r="G129" s="241">
        <f t="shared" si="10"/>
        <v>640</v>
      </c>
    </row>
    <row r="130" spans="2:7">
      <c r="B130" s="454"/>
      <c r="C130" s="12" t="s">
        <v>44</v>
      </c>
      <c r="D130" s="12"/>
      <c r="E130" s="12">
        <v>168</v>
      </c>
      <c r="F130" s="12">
        <v>197</v>
      </c>
      <c r="G130" s="241">
        <f t="shared" si="10"/>
        <v>365</v>
      </c>
    </row>
    <row r="131" spans="2:7">
      <c r="B131" s="454"/>
      <c r="C131" s="12" t="s">
        <v>50</v>
      </c>
      <c r="D131" s="12"/>
      <c r="E131" s="12">
        <v>92</v>
      </c>
      <c r="F131" s="12">
        <v>17</v>
      </c>
      <c r="G131" s="241">
        <f t="shared" si="10"/>
        <v>109</v>
      </c>
    </row>
    <row r="132" spans="2:7">
      <c r="B132" s="454"/>
      <c r="C132" s="14" t="s">
        <v>112</v>
      </c>
      <c r="D132" s="14">
        <v>200</v>
      </c>
      <c r="E132" s="14">
        <v>654</v>
      </c>
      <c r="F132" s="14">
        <v>460</v>
      </c>
      <c r="G132" s="26">
        <f t="shared" si="10"/>
        <v>1314</v>
      </c>
    </row>
    <row r="133" spans="2:7">
      <c r="B133" s="454" t="s">
        <v>20</v>
      </c>
      <c r="C133" s="12" t="s">
        <v>40</v>
      </c>
      <c r="D133" s="12"/>
      <c r="E133" s="12">
        <v>103</v>
      </c>
      <c r="F133" s="12">
        <v>31</v>
      </c>
      <c r="G133" s="241">
        <f t="shared" si="10"/>
        <v>134</v>
      </c>
    </row>
    <row r="134" spans="2:7">
      <c r="B134" s="454"/>
      <c r="C134" s="12" t="s">
        <v>41</v>
      </c>
      <c r="D134" s="12">
        <v>90</v>
      </c>
      <c r="E134" s="12">
        <v>78</v>
      </c>
      <c r="F134" s="12">
        <v>43</v>
      </c>
      <c r="G134" s="241">
        <f t="shared" si="10"/>
        <v>211</v>
      </c>
    </row>
    <row r="135" spans="2:7">
      <c r="B135" s="454"/>
      <c r="C135" s="12" t="s">
        <v>44</v>
      </c>
      <c r="D135" s="12">
        <v>36</v>
      </c>
      <c r="E135" s="12"/>
      <c r="F135" s="12">
        <v>8</v>
      </c>
      <c r="G135" s="241">
        <f t="shared" si="10"/>
        <v>44</v>
      </c>
    </row>
    <row r="136" spans="2:7">
      <c r="B136" s="454"/>
      <c r="C136" s="12" t="s">
        <v>45</v>
      </c>
      <c r="D136" s="12"/>
      <c r="E136" s="12">
        <v>326</v>
      </c>
      <c r="F136" s="12">
        <v>84</v>
      </c>
      <c r="G136" s="241">
        <f t="shared" si="10"/>
        <v>410</v>
      </c>
    </row>
    <row r="137" spans="2:7">
      <c r="B137" s="454"/>
      <c r="C137" s="12" t="s">
        <v>49</v>
      </c>
      <c r="D137" s="12"/>
      <c r="E137" s="12">
        <v>91</v>
      </c>
      <c r="F137" s="12">
        <v>43</v>
      </c>
      <c r="G137" s="241">
        <f t="shared" si="10"/>
        <v>134</v>
      </c>
    </row>
    <row r="138" spans="2:7">
      <c r="B138" s="454"/>
      <c r="C138" s="14" t="s">
        <v>112</v>
      </c>
      <c r="D138" s="14">
        <v>126</v>
      </c>
      <c r="E138" s="14">
        <v>598</v>
      </c>
      <c r="F138" s="14">
        <v>209</v>
      </c>
      <c r="G138" s="26">
        <f t="shared" si="10"/>
        <v>933</v>
      </c>
    </row>
    <row r="139" spans="2:7">
      <c r="B139" s="454" t="s">
        <v>21</v>
      </c>
      <c r="C139" s="12" t="s">
        <v>150</v>
      </c>
      <c r="D139" s="12">
        <v>12</v>
      </c>
      <c r="E139" s="12"/>
      <c r="F139" s="12"/>
      <c r="G139" s="241">
        <f t="shared" si="10"/>
        <v>12</v>
      </c>
    </row>
    <row r="140" spans="2:7">
      <c r="B140" s="454"/>
      <c r="C140" s="12" t="s">
        <v>41</v>
      </c>
      <c r="D140" s="12">
        <v>263</v>
      </c>
      <c r="E140" s="12">
        <v>308</v>
      </c>
      <c r="F140" s="12">
        <v>225</v>
      </c>
      <c r="G140" s="241">
        <f t="shared" si="10"/>
        <v>796</v>
      </c>
    </row>
    <row r="141" spans="2:7">
      <c r="B141" s="454"/>
      <c r="C141" s="12" t="s">
        <v>43</v>
      </c>
      <c r="D141" s="12"/>
      <c r="E141" s="12">
        <v>146</v>
      </c>
      <c r="F141" s="12">
        <v>185</v>
      </c>
      <c r="G141" s="241">
        <f t="shared" si="10"/>
        <v>331</v>
      </c>
    </row>
    <row r="142" spans="2:7">
      <c r="B142" s="454"/>
      <c r="C142" s="12" t="s">
        <v>44</v>
      </c>
      <c r="D142" s="12"/>
      <c r="E142" s="12">
        <v>126</v>
      </c>
      <c r="F142" s="12">
        <v>139</v>
      </c>
      <c r="G142" s="241">
        <f t="shared" si="10"/>
        <v>265</v>
      </c>
    </row>
    <row r="143" spans="2:7">
      <c r="B143" s="454"/>
      <c r="C143" s="12" t="s">
        <v>45</v>
      </c>
      <c r="D143" s="12"/>
      <c r="E143" s="12">
        <v>182</v>
      </c>
      <c r="F143" s="12">
        <v>23</v>
      </c>
      <c r="G143" s="241">
        <f t="shared" si="10"/>
        <v>205</v>
      </c>
    </row>
    <row r="144" spans="2:7">
      <c r="B144" s="454"/>
      <c r="C144" s="12" t="s">
        <v>49</v>
      </c>
      <c r="D144" s="12"/>
      <c r="E144" s="12">
        <v>93</v>
      </c>
      <c r="F144" s="12">
        <v>20</v>
      </c>
      <c r="G144" s="241">
        <f t="shared" si="10"/>
        <v>113</v>
      </c>
    </row>
    <row r="145" spans="2:7">
      <c r="B145" s="454"/>
      <c r="C145" s="14" t="s">
        <v>112</v>
      </c>
      <c r="D145" s="14">
        <v>275</v>
      </c>
      <c r="E145" s="14">
        <v>855</v>
      </c>
      <c r="F145" s="14">
        <v>592</v>
      </c>
      <c r="G145" s="26">
        <f t="shared" si="10"/>
        <v>1722</v>
      </c>
    </row>
    <row r="146" spans="2:7">
      <c r="B146" s="454" t="s">
        <v>22</v>
      </c>
      <c r="C146" s="12" t="s">
        <v>41</v>
      </c>
      <c r="D146" s="12"/>
      <c r="E146" s="12">
        <v>104</v>
      </c>
      <c r="F146" s="12">
        <v>47</v>
      </c>
      <c r="G146" s="241">
        <f t="shared" si="10"/>
        <v>151</v>
      </c>
    </row>
    <row r="147" spans="2:7">
      <c r="B147" s="454"/>
      <c r="C147" s="12" t="s">
        <v>44</v>
      </c>
      <c r="D147" s="12"/>
      <c r="E147" s="12">
        <v>12</v>
      </c>
      <c r="F147" s="12">
        <v>23</v>
      </c>
      <c r="G147" s="241">
        <f t="shared" si="10"/>
        <v>35</v>
      </c>
    </row>
    <row r="148" spans="2:7">
      <c r="B148" s="454"/>
      <c r="C148" s="12" t="s">
        <v>45</v>
      </c>
      <c r="D148" s="12"/>
      <c r="E148" s="12">
        <v>96</v>
      </c>
      <c r="F148" s="12">
        <v>52</v>
      </c>
      <c r="G148" s="241">
        <f t="shared" si="10"/>
        <v>148</v>
      </c>
    </row>
    <row r="149" spans="2:7">
      <c r="B149" s="454"/>
      <c r="C149" s="12" t="s">
        <v>50</v>
      </c>
      <c r="D149" s="12"/>
      <c r="E149" s="28" t="s">
        <v>414</v>
      </c>
      <c r="F149" s="28" t="s">
        <v>414</v>
      </c>
      <c r="G149" s="28" t="s">
        <v>414</v>
      </c>
    </row>
    <row r="150" spans="2:7">
      <c r="B150" s="454"/>
      <c r="C150" s="14" t="s">
        <v>112</v>
      </c>
      <c r="D150" s="14"/>
      <c r="E150" s="14">
        <v>218</v>
      </c>
      <c r="F150" s="14">
        <v>125</v>
      </c>
      <c r="G150" s="26">
        <f t="shared" si="10"/>
        <v>343</v>
      </c>
    </row>
    <row r="151" spans="2:7">
      <c r="B151" s="454" t="s">
        <v>23</v>
      </c>
      <c r="C151" s="12" t="s">
        <v>150</v>
      </c>
      <c r="D151" s="12">
        <v>108</v>
      </c>
      <c r="E151" s="12"/>
      <c r="F151" s="12"/>
      <c r="G151" s="241">
        <f t="shared" si="10"/>
        <v>108</v>
      </c>
    </row>
    <row r="152" spans="2:7">
      <c r="B152" s="454"/>
      <c r="C152" s="12" t="s">
        <v>41</v>
      </c>
      <c r="D152" s="12"/>
      <c r="E152" s="12">
        <v>111</v>
      </c>
      <c r="F152" s="12">
        <v>60</v>
      </c>
      <c r="G152" s="241">
        <f t="shared" si="10"/>
        <v>171</v>
      </c>
    </row>
    <row r="153" spans="2:7">
      <c r="B153" s="454"/>
      <c r="C153" s="12" t="s">
        <v>43</v>
      </c>
      <c r="D153" s="12"/>
      <c r="E153" s="12">
        <v>136</v>
      </c>
      <c r="F153" s="12">
        <v>176</v>
      </c>
      <c r="G153" s="241">
        <f t="shared" si="10"/>
        <v>312</v>
      </c>
    </row>
    <row r="154" spans="2:7">
      <c r="B154" s="454"/>
      <c r="C154" s="12" t="s">
        <v>44</v>
      </c>
      <c r="D154" s="12"/>
      <c r="E154" s="12">
        <v>44</v>
      </c>
      <c r="F154" s="12">
        <v>43</v>
      </c>
      <c r="G154" s="241">
        <f t="shared" si="10"/>
        <v>87</v>
      </c>
    </row>
    <row r="155" spans="2:7">
      <c r="B155" s="454"/>
      <c r="C155" s="12" t="s">
        <v>45</v>
      </c>
      <c r="D155" s="12"/>
      <c r="E155" s="12">
        <v>310</v>
      </c>
      <c r="F155" s="12">
        <v>175</v>
      </c>
      <c r="G155" s="241">
        <f t="shared" si="10"/>
        <v>485</v>
      </c>
    </row>
    <row r="156" spans="2:7">
      <c r="B156" s="454"/>
      <c r="C156" s="12" t="s">
        <v>49</v>
      </c>
      <c r="D156" s="12"/>
      <c r="E156" s="12">
        <v>86</v>
      </c>
      <c r="F156" s="12">
        <v>28</v>
      </c>
      <c r="G156" s="241">
        <f t="shared" si="10"/>
        <v>114</v>
      </c>
    </row>
    <row r="157" spans="2:7">
      <c r="B157" s="454"/>
      <c r="C157" s="12" t="s">
        <v>50</v>
      </c>
      <c r="D157" s="12"/>
      <c r="E157" s="12">
        <v>31</v>
      </c>
      <c r="F157" s="12">
        <v>9</v>
      </c>
      <c r="G157" s="241">
        <f t="shared" si="10"/>
        <v>40</v>
      </c>
    </row>
    <row r="158" spans="2:7">
      <c r="B158" s="454"/>
      <c r="C158" s="14" t="s">
        <v>112</v>
      </c>
      <c r="D158" s="14">
        <v>108</v>
      </c>
      <c r="E158" s="14">
        <v>718</v>
      </c>
      <c r="F158" s="14">
        <v>491</v>
      </c>
      <c r="G158" s="26">
        <f t="shared" si="10"/>
        <v>1317</v>
      </c>
    </row>
    <row r="159" spans="2:7">
      <c r="B159" s="454" t="s">
        <v>24</v>
      </c>
      <c r="C159" s="12" t="s">
        <v>150</v>
      </c>
      <c r="D159" s="12">
        <v>179</v>
      </c>
      <c r="E159" s="12"/>
      <c r="F159" s="12"/>
      <c r="G159" s="241">
        <f t="shared" si="10"/>
        <v>179</v>
      </c>
    </row>
    <row r="160" spans="2:7">
      <c r="B160" s="454"/>
      <c r="C160" s="12" t="s">
        <v>41</v>
      </c>
      <c r="D160" s="12"/>
      <c r="E160" s="12">
        <v>244</v>
      </c>
      <c r="F160" s="12">
        <v>143</v>
      </c>
      <c r="G160" s="241">
        <f t="shared" si="10"/>
        <v>387</v>
      </c>
    </row>
    <row r="161" spans="2:7">
      <c r="B161" s="454"/>
      <c r="C161" s="12" t="s">
        <v>44</v>
      </c>
      <c r="D161" s="12"/>
      <c r="E161" s="12">
        <v>229</v>
      </c>
      <c r="F161" s="12">
        <v>444</v>
      </c>
      <c r="G161" s="241">
        <f t="shared" si="10"/>
        <v>673</v>
      </c>
    </row>
    <row r="162" spans="2:7">
      <c r="B162" s="454"/>
      <c r="C162" s="14" t="s">
        <v>112</v>
      </c>
      <c r="D162" s="14">
        <v>179</v>
      </c>
      <c r="E162" s="14">
        <v>473</v>
      </c>
      <c r="F162" s="14">
        <v>587</v>
      </c>
      <c r="G162" s="26">
        <f t="shared" si="10"/>
        <v>1239</v>
      </c>
    </row>
    <row r="163" spans="2:7">
      <c r="B163" s="454" t="s">
        <v>25</v>
      </c>
      <c r="C163" s="12" t="s">
        <v>41</v>
      </c>
      <c r="D163" s="12">
        <v>88</v>
      </c>
      <c r="E163" s="12">
        <v>108</v>
      </c>
      <c r="F163" s="12">
        <v>44</v>
      </c>
      <c r="G163" s="241">
        <f t="shared" si="10"/>
        <v>240</v>
      </c>
    </row>
    <row r="164" spans="2:7">
      <c r="B164" s="454"/>
      <c r="C164" s="12" t="s">
        <v>47</v>
      </c>
      <c r="D164" s="12"/>
      <c r="E164" s="12">
        <v>35</v>
      </c>
      <c r="F164" s="12">
        <v>111</v>
      </c>
      <c r="G164" s="241">
        <f t="shared" si="10"/>
        <v>146</v>
      </c>
    </row>
    <row r="165" spans="2:7">
      <c r="B165" s="454"/>
      <c r="C165" s="12" t="s">
        <v>49</v>
      </c>
      <c r="D165" s="12"/>
      <c r="E165" s="12">
        <v>191</v>
      </c>
      <c r="F165" s="12">
        <v>75</v>
      </c>
      <c r="G165" s="241">
        <f t="shared" ref="G165:G226" si="11">SUM(D165:F165)</f>
        <v>266</v>
      </c>
    </row>
    <row r="166" spans="2:7">
      <c r="B166" s="454"/>
      <c r="C166" s="14" t="s">
        <v>112</v>
      </c>
      <c r="D166" s="14">
        <v>88</v>
      </c>
      <c r="E166" s="14">
        <v>334</v>
      </c>
      <c r="F166" s="14">
        <v>230</v>
      </c>
      <c r="G166" s="26">
        <f t="shared" si="11"/>
        <v>652</v>
      </c>
    </row>
    <row r="167" spans="2:7">
      <c r="B167" s="454" t="s">
        <v>26</v>
      </c>
      <c r="C167" s="12" t="s">
        <v>41</v>
      </c>
      <c r="D167" s="12"/>
      <c r="E167" s="12">
        <v>55</v>
      </c>
      <c r="F167" s="12">
        <v>26</v>
      </c>
      <c r="G167" s="241">
        <f t="shared" si="11"/>
        <v>81</v>
      </c>
    </row>
    <row r="168" spans="2:7">
      <c r="B168" s="454"/>
      <c r="C168" s="12" t="s">
        <v>44</v>
      </c>
      <c r="D168" s="12">
        <v>14</v>
      </c>
      <c r="E168" s="12"/>
      <c r="F168" s="12">
        <v>18</v>
      </c>
      <c r="G168" s="241">
        <f t="shared" si="11"/>
        <v>32</v>
      </c>
    </row>
    <row r="169" spans="2:7">
      <c r="B169" s="454"/>
      <c r="C169" s="12" t="s">
        <v>45</v>
      </c>
      <c r="D169" s="12"/>
      <c r="E169" s="12">
        <v>167</v>
      </c>
      <c r="F169" s="12">
        <v>80</v>
      </c>
      <c r="G169" s="241">
        <f t="shared" si="11"/>
        <v>247</v>
      </c>
    </row>
    <row r="170" spans="2:7">
      <c r="B170" s="454"/>
      <c r="C170" s="14" t="s">
        <v>112</v>
      </c>
      <c r="D170" s="14">
        <v>14</v>
      </c>
      <c r="E170" s="14">
        <v>222</v>
      </c>
      <c r="F170" s="14">
        <v>124</v>
      </c>
      <c r="G170" s="26">
        <f t="shared" si="11"/>
        <v>360</v>
      </c>
    </row>
    <row r="171" spans="2:7">
      <c r="B171" s="454" t="s">
        <v>27</v>
      </c>
      <c r="C171" s="12" t="s">
        <v>40</v>
      </c>
      <c r="D171" s="12"/>
      <c r="E171" s="12">
        <v>56</v>
      </c>
      <c r="F171" s="12">
        <v>155</v>
      </c>
      <c r="G171" s="241">
        <f t="shared" si="11"/>
        <v>211</v>
      </c>
    </row>
    <row r="172" spans="2:7">
      <c r="B172" s="454"/>
      <c r="C172" s="12" t="s">
        <v>150</v>
      </c>
      <c r="D172" s="12">
        <v>1204</v>
      </c>
      <c r="E172" s="12"/>
      <c r="F172" s="12"/>
      <c r="G172" s="241">
        <f t="shared" si="11"/>
        <v>1204</v>
      </c>
    </row>
    <row r="173" spans="2:7">
      <c r="B173" s="454"/>
      <c r="C173" s="12" t="s">
        <v>41</v>
      </c>
      <c r="D173" s="12"/>
      <c r="E173" s="12">
        <v>2702</v>
      </c>
      <c r="F173" s="12">
        <v>2048</v>
      </c>
      <c r="G173" s="241">
        <f t="shared" si="11"/>
        <v>4750</v>
      </c>
    </row>
    <row r="174" spans="2:7">
      <c r="B174" s="454"/>
      <c r="C174" s="12" t="s">
        <v>43</v>
      </c>
      <c r="D174" s="12"/>
      <c r="E174" s="12">
        <v>1537</v>
      </c>
      <c r="F174" s="12">
        <v>1115</v>
      </c>
      <c r="G174" s="241">
        <f t="shared" si="11"/>
        <v>2652</v>
      </c>
    </row>
    <row r="175" spans="2:7">
      <c r="B175" s="454"/>
      <c r="C175" s="12" t="s">
        <v>44</v>
      </c>
      <c r="D175" s="12"/>
      <c r="E175" s="12">
        <v>340</v>
      </c>
      <c r="F175" s="12">
        <v>761</v>
      </c>
      <c r="G175" s="241">
        <f t="shared" si="11"/>
        <v>1101</v>
      </c>
    </row>
    <row r="176" spans="2:7">
      <c r="B176" s="454"/>
      <c r="C176" s="12" t="s">
        <v>45</v>
      </c>
      <c r="D176" s="12"/>
      <c r="E176" s="12">
        <v>4116</v>
      </c>
      <c r="F176" s="12">
        <v>1618</v>
      </c>
      <c r="G176" s="241">
        <f t="shared" si="11"/>
        <v>5734</v>
      </c>
    </row>
    <row r="177" spans="2:7">
      <c r="B177" s="454"/>
      <c r="C177" s="12" t="s">
        <v>46</v>
      </c>
      <c r="D177" s="12"/>
      <c r="E177" s="12">
        <v>364</v>
      </c>
      <c r="F177" s="12">
        <v>320</v>
      </c>
      <c r="G177" s="241">
        <f t="shared" si="11"/>
        <v>684</v>
      </c>
    </row>
    <row r="178" spans="2:7">
      <c r="B178" s="454"/>
      <c r="C178" s="12" t="s">
        <v>49</v>
      </c>
      <c r="D178" s="12"/>
      <c r="E178" s="12">
        <v>1259</v>
      </c>
      <c r="F178" s="12">
        <v>387</v>
      </c>
      <c r="G178" s="241">
        <f t="shared" si="11"/>
        <v>1646</v>
      </c>
    </row>
    <row r="179" spans="2:7">
      <c r="B179" s="454"/>
      <c r="C179" s="12" t="s">
        <v>50</v>
      </c>
      <c r="D179" s="12"/>
      <c r="E179" s="12">
        <v>682</v>
      </c>
      <c r="F179" s="12">
        <v>170</v>
      </c>
      <c r="G179" s="241">
        <f t="shared" si="11"/>
        <v>852</v>
      </c>
    </row>
    <row r="180" spans="2:7">
      <c r="B180" s="454"/>
      <c r="C180" s="14" t="s">
        <v>112</v>
      </c>
      <c r="D180" s="14">
        <v>1204</v>
      </c>
      <c r="E180" s="14">
        <v>11056</v>
      </c>
      <c r="F180" s="14">
        <v>6574</v>
      </c>
      <c r="G180" s="26">
        <f t="shared" si="11"/>
        <v>18834</v>
      </c>
    </row>
    <row r="181" spans="2:7">
      <c r="B181" s="454" t="s">
        <v>28</v>
      </c>
      <c r="C181" s="12" t="s">
        <v>44</v>
      </c>
      <c r="D181" s="12">
        <v>499</v>
      </c>
      <c r="E181" s="12"/>
      <c r="F181" s="12">
        <v>747</v>
      </c>
      <c r="G181" s="241">
        <f t="shared" si="11"/>
        <v>1246</v>
      </c>
    </row>
    <row r="182" spans="2:7">
      <c r="B182" s="454"/>
      <c r="C182" s="12" t="s">
        <v>49</v>
      </c>
      <c r="D182" s="12"/>
      <c r="E182" s="12">
        <v>268</v>
      </c>
      <c r="F182" s="12">
        <v>117</v>
      </c>
      <c r="G182" s="241">
        <f t="shared" si="11"/>
        <v>385</v>
      </c>
    </row>
    <row r="183" spans="2:7">
      <c r="B183" s="454"/>
      <c r="C183" s="14" t="s">
        <v>112</v>
      </c>
      <c r="D183" s="14">
        <v>499</v>
      </c>
      <c r="E183" s="14">
        <v>268</v>
      </c>
      <c r="F183" s="14">
        <v>864</v>
      </c>
      <c r="G183" s="26">
        <f t="shared" si="11"/>
        <v>1631</v>
      </c>
    </row>
    <row r="184" spans="2:7">
      <c r="B184" s="454" t="s">
        <v>29</v>
      </c>
      <c r="C184" s="12" t="s">
        <v>40</v>
      </c>
      <c r="D184" s="12"/>
      <c r="E184" s="12">
        <v>11</v>
      </c>
      <c r="F184" s="12">
        <v>17</v>
      </c>
      <c r="G184" s="241">
        <f t="shared" si="11"/>
        <v>28</v>
      </c>
    </row>
    <row r="185" spans="2:7">
      <c r="B185" s="454"/>
      <c r="C185" s="12" t="s">
        <v>43</v>
      </c>
      <c r="D185" s="12"/>
      <c r="E185" s="12">
        <v>885</v>
      </c>
      <c r="F185" s="12">
        <v>937</v>
      </c>
      <c r="G185" s="241">
        <f t="shared" si="11"/>
        <v>1822</v>
      </c>
    </row>
    <row r="186" spans="2:7">
      <c r="B186" s="454"/>
      <c r="C186" s="12" t="s">
        <v>44</v>
      </c>
      <c r="D186" s="12">
        <v>726</v>
      </c>
      <c r="E186" s="12"/>
      <c r="F186" s="12">
        <v>394</v>
      </c>
      <c r="G186" s="241">
        <f t="shared" si="11"/>
        <v>1120</v>
      </c>
    </row>
    <row r="187" spans="2:7">
      <c r="B187" s="454"/>
      <c r="C187" s="12" t="s">
        <v>49</v>
      </c>
      <c r="D187" s="12"/>
      <c r="E187" s="12">
        <v>485</v>
      </c>
      <c r="F187" s="12">
        <v>210</v>
      </c>
      <c r="G187" s="241">
        <f t="shared" si="11"/>
        <v>695</v>
      </c>
    </row>
    <row r="188" spans="2:7">
      <c r="B188" s="454"/>
      <c r="C188" s="14" t="s">
        <v>112</v>
      </c>
      <c r="D188" s="14">
        <v>726</v>
      </c>
      <c r="E188" s="14">
        <v>1381</v>
      </c>
      <c r="F188" s="14">
        <v>1558</v>
      </c>
      <c r="G188" s="26">
        <f t="shared" si="11"/>
        <v>3665</v>
      </c>
    </row>
    <row r="189" spans="2:7">
      <c r="B189" s="456" t="s">
        <v>30</v>
      </c>
      <c r="C189" t="s">
        <v>497</v>
      </c>
      <c r="D189" s="12">
        <v>42</v>
      </c>
      <c r="E189" s="28" t="s">
        <v>414</v>
      </c>
      <c r="F189" s="28" t="s">
        <v>414</v>
      </c>
      <c r="G189" s="12">
        <v>53</v>
      </c>
    </row>
    <row r="190" spans="2:7">
      <c r="B190" s="457"/>
      <c r="C190" s="12" t="s">
        <v>44</v>
      </c>
      <c r="D190" s="12">
        <v>35</v>
      </c>
      <c r="E190" s="12"/>
      <c r="F190" s="28" t="s">
        <v>414</v>
      </c>
      <c r="G190" s="12">
        <v>42</v>
      </c>
    </row>
    <row r="191" spans="2:7">
      <c r="B191" s="457"/>
      <c r="C191" s="12" t="s">
        <v>45</v>
      </c>
      <c r="D191" s="12"/>
      <c r="E191" s="12">
        <v>147</v>
      </c>
      <c r="F191" s="12">
        <v>75</v>
      </c>
      <c r="G191" s="241">
        <f>SUM(D191:F191)</f>
        <v>222</v>
      </c>
    </row>
    <row r="192" spans="2:7">
      <c r="B192" s="457"/>
      <c r="C192" s="12" t="s">
        <v>49</v>
      </c>
      <c r="D192" s="12"/>
      <c r="E192" s="12">
        <v>39</v>
      </c>
      <c r="F192" s="12">
        <v>17</v>
      </c>
      <c r="G192" s="241">
        <f>SUM(D192:F192)</f>
        <v>56</v>
      </c>
    </row>
    <row r="193" spans="2:7">
      <c r="B193" s="458"/>
      <c r="C193" s="14" t="s">
        <v>112</v>
      </c>
      <c r="D193" s="14">
        <v>77</v>
      </c>
      <c r="E193" s="14">
        <v>192</v>
      </c>
      <c r="F193" s="14">
        <v>104</v>
      </c>
      <c r="G193" s="26">
        <f t="shared" si="11"/>
        <v>373</v>
      </c>
    </row>
    <row r="194" spans="2:7">
      <c r="B194" s="454" t="s">
        <v>31</v>
      </c>
      <c r="C194" s="12" t="s">
        <v>40</v>
      </c>
      <c r="D194" s="12"/>
      <c r="E194" s="12">
        <v>42</v>
      </c>
      <c r="F194" s="12">
        <v>32</v>
      </c>
      <c r="G194" s="241">
        <f t="shared" si="11"/>
        <v>74</v>
      </c>
    </row>
    <row r="195" spans="2:7">
      <c r="B195" s="454"/>
      <c r="C195" s="12" t="s">
        <v>150</v>
      </c>
      <c r="D195" s="12">
        <v>466</v>
      </c>
      <c r="E195" s="12"/>
      <c r="F195" s="12"/>
      <c r="G195" s="241">
        <f t="shared" si="11"/>
        <v>466</v>
      </c>
    </row>
    <row r="196" spans="2:7">
      <c r="B196" s="454"/>
      <c r="C196" s="12" t="s">
        <v>41</v>
      </c>
      <c r="D196" s="12">
        <v>2340</v>
      </c>
      <c r="E196" s="12">
        <v>2982</v>
      </c>
      <c r="F196" s="12">
        <v>2504</v>
      </c>
      <c r="G196" s="241">
        <f t="shared" si="11"/>
        <v>7826</v>
      </c>
    </row>
    <row r="197" spans="2:7">
      <c r="B197" s="454"/>
      <c r="C197" s="12" t="s">
        <v>43</v>
      </c>
      <c r="D197" s="12"/>
      <c r="E197" s="12">
        <v>1558</v>
      </c>
      <c r="F197" s="12">
        <v>1089</v>
      </c>
      <c r="G197" s="241">
        <f t="shared" si="11"/>
        <v>2647</v>
      </c>
    </row>
    <row r="198" spans="2:7">
      <c r="B198" s="454"/>
      <c r="C198" s="12" t="s">
        <v>44</v>
      </c>
      <c r="D198" s="12"/>
      <c r="E198" s="12">
        <v>937</v>
      </c>
      <c r="F198" s="12">
        <v>1552</v>
      </c>
      <c r="G198" s="241">
        <f t="shared" si="11"/>
        <v>2489</v>
      </c>
    </row>
    <row r="199" spans="2:7">
      <c r="B199" s="454"/>
      <c r="C199" s="12" t="s">
        <v>45</v>
      </c>
      <c r="D199" s="12"/>
      <c r="E199" s="12">
        <v>4462</v>
      </c>
      <c r="F199" s="12">
        <v>1158</v>
      </c>
      <c r="G199" s="241">
        <f t="shared" si="11"/>
        <v>5620</v>
      </c>
    </row>
    <row r="200" spans="2:7">
      <c r="B200" s="454"/>
      <c r="C200" s="12" t="s">
        <v>49</v>
      </c>
      <c r="D200" s="12"/>
      <c r="E200" s="12">
        <v>1510</v>
      </c>
      <c r="F200" s="12">
        <v>367</v>
      </c>
      <c r="G200" s="241">
        <f t="shared" si="11"/>
        <v>1877</v>
      </c>
    </row>
    <row r="201" spans="2:7">
      <c r="B201" s="454"/>
      <c r="C201" s="14" t="s">
        <v>112</v>
      </c>
      <c r="D201" s="14">
        <v>2806</v>
      </c>
      <c r="E201" s="14">
        <v>11491</v>
      </c>
      <c r="F201" s="14">
        <v>6702</v>
      </c>
      <c r="G201" s="26">
        <f t="shared" si="11"/>
        <v>20999</v>
      </c>
    </row>
    <row r="202" spans="2:7">
      <c r="B202" s="454" t="s">
        <v>32</v>
      </c>
      <c r="C202" s="12" t="s">
        <v>40</v>
      </c>
      <c r="D202" s="12"/>
      <c r="E202" s="12">
        <v>14</v>
      </c>
      <c r="F202" s="28" t="s">
        <v>414</v>
      </c>
      <c r="G202" s="12">
        <v>23</v>
      </c>
    </row>
    <row r="203" spans="2:7">
      <c r="B203" s="454"/>
      <c r="C203" s="12" t="s">
        <v>150</v>
      </c>
      <c r="D203" s="12">
        <v>382</v>
      </c>
      <c r="E203" s="12"/>
      <c r="F203" s="12"/>
      <c r="G203" s="241">
        <f t="shared" si="11"/>
        <v>382</v>
      </c>
    </row>
    <row r="204" spans="2:7">
      <c r="B204" s="454"/>
      <c r="C204" s="12" t="s">
        <v>41</v>
      </c>
      <c r="D204" s="12">
        <v>1605</v>
      </c>
      <c r="E204" s="12">
        <v>2282</v>
      </c>
      <c r="F204" s="12">
        <v>1506</v>
      </c>
      <c r="G204" s="241">
        <f t="shared" si="11"/>
        <v>5393</v>
      </c>
    </row>
    <row r="205" spans="2:7">
      <c r="B205" s="454"/>
      <c r="C205" s="12" t="s">
        <v>43</v>
      </c>
      <c r="D205" s="12"/>
      <c r="E205" s="12">
        <v>1198</v>
      </c>
      <c r="F205" s="12">
        <v>675</v>
      </c>
      <c r="G205" s="241">
        <f t="shared" si="11"/>
        <v>1873</v>
      </c>
    </row>
    <row r="206" spans="2:7">
      <c r="B206" s="454"/>
      <c r="C206" s="12" t="s">
        <v>44</v>
      </c>
      <c r="D206" s="12"/>
      <c r="E206" s="12">
        <v>705</v>
      </c>
      <c r="F206" s="12">
        <v>1079</v>
      </c>
      <c r="G206" s="241">
        <f t="shared" si="11"/>
        <v>1784</v>
      </c>
    </row>
    <row r="207" spans="2:7">
      <c r="B207" s="454"/>
      <c r="C207" s="12" t="s">
        <v>45</v>
      </c>
      <c r="D207" s="12"/>
      <c r="E207" s="12">
        <v>2461</v>
      </c>
      <c r="F207" s="12">
        <v>799</v>
      </c>
      <c r="G207" s="241">
        <f t="shared" si="11"/>
        <v>3260</v>
      </c>
    </row>
    <row r="208" spans="2:7">
      <c r="B208" s="454"/>
      <c r="C208" s="12" t="s">
        <v>46</v>
      </c>
      <c r="D208" s="12"/>
      <c r="E208" s="12">
        <v>115</v>
      </c>
      <c r="F208" s="12">
        <v>163</v>
      </c>
      <c r="G208" s="241">
        <f t="shared" si="11"/>
        <v>278</v>
      </c>
    </row>
    <row r="209" spans="2:7">
      <c r="B209" s="454"/>
      <c r="C209" s="14" t="s">
        <v>112</v>
      </c>
      <c r="D209" s="14">
        <v>1987</v>
      </c>
      <c r="E209" s="14">
        <v>6775</v>
      </c>
      <c r="F209" s="14">
        <v>4231</v>
      </c>
      <c r="G209" s="26">
        <f t="shared" si="11"/>
        <v>12993</v>
      </c>
    </row>
    <row r="210" spans="2:7">
      <c r="B210" s="454" t="s">
        <v>33</v>
      </c>
      <c r="C210" s="12" t="s">
        <v>41</v>
      </c>
      <c r="D210" s="12">
        <v>162</v>
      </c>
      <c r="E210" s="12">
        <v>278</v>
      </c>
      <c r="F210" s="12">
        <v>235</v>
      </c>
      <c r="G210" s="241">
        <f t="shared" si="11"/>
        <v>675</v>
      </c>
    </row>
    <row r="211" spans="2:7">
      <c r="B211" s="454"/>
      <c r="C211" s="12" t="s">
        <v>44</v>
      </c>
      <c r="D211" s="12"/>
      <c r="E211" s="12">
        <v>48</v>
      </c>
      <c r="F211" s="12">
        <v>68</v>
      </c>
      <c r="G211" s="241">
        <f t="shared" si="11"/>
        <v>116</v>
      </c>
    </row>
    <row r="212" spans="2:7">
      <c r="B212" s="454"/>
      <c r="C212" s="12" t="s">
        <v>45</v>
      </c>
      <c r="D212" s="12"/>
      <c r="E212" s="12">
        <v>292</v>
      </c>
      <c r="F212" s="12">
        <v>128</v>
      </c>
      <c r="G212" s="241">
        <f t="shared" si="11"/>
        <v>420</v>
      </c>
    </row>
    <row r="213" spans="2:7">
      <c r="B213" s="454"/>
      <c r="C213" s="14" t="s">
        <v>112</v>
      </c>
      <c r="D213" s="14">
        <v>162</v>
      </c>
      <c r="E213" s="14">
        <v>618</v>
      </c>
      <c r="F213" s="14">
        <v>431</v>
      </c>
      <c r="G213" s="26">
        <f t="shared" si="11"/>
        <v>1211</v>
      </c>
    </row>
    <row r="214" spans="2:7">
      <c r="B214" s="454" t="s">
        <v>34</v>
      </c>
      <c r="C214" s="12" t="s">
        <v>40</v>
      </c>
      <c r="D214" s="12"/>
      <c r="E214" s="28" t="s">
        <v>414</v>
      </c>
      <c r="F214" s="28" t="s">
        <v>414</v>
      </c>
      <c r="G214" s="12">
        <v>16</v>
      </c>
    </row>
    <row r="215" spans="2:7">
      <c r="B215" s="454"/>
      <c r="C215" s="12" t="s">
        <v>150</v>
      </c>
      <c r="D215" s="12">
        <v>246</v>
      </c>
      <c r="E215" s="12"/>
      <c r="F215" s="12"/>
      <c r="G215" s="241">
        <f t="shared" si="11"/>
        <v>246</v>
      </c>
    </row>
    <row r="216" spans="2:7">
      <c r="B216" s="454"/>
      <c r="C216" s="12" t="s">
        <v>41</v>
      </c>
      <c r="D216" s="12">
        <v>649</v>
      </c>
      <c r="E216" s="12">
        <v>666</v>
      </c>
      <c r="F216" s="12">
        <v>589</v>
      </c>
      <c r="G216" s="241">
        <f t="shared" si="11"/>
        <v>1904</v>
      </c>
    </row>
    <row r="217" spans="2:7">
      <c r="B217" s="454"/>
      <c r="C217" s="12" t="s">
        <v>43</v>
      </c>
      <c r="D217" s="12"/>
      <c r="E217" s="12">
        <v>902</v>
      </c>
      <c r="F217" s="12">
        <v>532</v>
      </c>
      <c r="G217" s="241">
        <f t="shared" si="11"/>
        <v>1434</v>
      </c>
    </row>
    <row r="218" spans="2:7">
      <c r="B218" s="454"/>
      <c r="C218" s="12" t="s">
        <v>44</v>
      </c>
      <c r="D218" s="12"/>
      <c r="E218" s="12">
        <v>307</v>
      </c>
      <c r="F218" s="12">
        <v>658</v>
      </c>
      <c r="G218" s="241">
        <f t="shared" si="11"/>
        <v>965</v>
      </c>
    </row>
    <row r="219" spans="2:7">
      <c r="B219" s="454"/>
      <c r="C219" s="12" t="s">
        <v>45</v>
      </c>
      <c r="D219" s="12"/>
      <c r="E219" s="12">
        <v>1015</v>
      </c>
      <c r="F219" s="12">
        <v>372</v>
      </c>
      <c r="G219" s="241">
        <f t="shared" si="11"/>
        <v>1387</v>
      </c>
    </row>
    <row r="220" spans="2:7">
      <c r="B220" s="454"/>
      <c r="C220" s="12" t="s">
        <v>46</v>
      </c>
      <c r="D220" s="12"/>
      <c r="E220" s="12">
        <v>78</v>
      </c>
      <c r="F220" s="12">
        <v>65</v>
      </c>
      <c r="G220" s="241">
        <f t="shared" si="11"/>
        <v>143</v>
      </c>
    </row>
    <row r="221" spans="2:7">
      <c r="B221" s="454"/>
      <c r="C221" s="12" t="s">
        <v>49</v>
      </c>
      <c r="D221" s="12"/>
      <c r="E221" s="12">
        <v>363</v>
      </c>
      <c r="F221" s="12">
        <v>111</v>
      </c>
      <c r="G221" s="241">
        <f t="shared" si="11"/>
        <v>474</v>
      </c>
    </row>
    <row r="222" spans="2:7">
      <c r="B222" s="454"/>
      <c r="C222" s="14" t="s">
        <v>112</v>
      </c>
      <c r="D222" s="14">
        <v>895</v>
      </c>
      <c r="E222" s="14">
        <v>3340</v>
      </c>
      <c r="F222" s="14">
        <v>2334</v>
      </c>
      <c r="G222" s="26">
        <f t="shared" si="11"/>
        <v>6569</v>
      </c>
    </row>
    <row r="223" spans="2:7">
      <c r="B223" s="454" t="s">
        <v>35</v>
      </c>
      <c r="C223" s="12" t="s">
        <v>497</v>
      </c>
      <c r="D223" s="12">
        <v>24</v>
      </c>
      <c r="E223" s="28" t="s">
        <v>414</v>
      </c>
      <c r="F223" s="28" t="s">
        <v>414</v>
      </c>
      <c r="G223" s="12">
        <v>34</v>
      </c>
    </row>
    <row r="224" spans="2:7">
      <c r="B224" s="454"/>
      <c r="C224" s="12" t="s">
        <v>44</v>
      </c>
      <c r="D224" s="12">
        <v>48</v>
      </c>
      <c r="E224" s="12"/>
      <c r="F224" s="28" t="s">
        <v>414</v>
      </c>
      <c r="G224" s="12">
        <v>54</v>
      </c>
    </row>
    <row r="225" spans="2:7">
      <c r="B225" s="454"/>
      <c r="C225" s="12" t="s">
        <v>49</v>
      </c>
      <c r="D225" s="12"/>
      <c r="E225" s="12">
        <v>22</v>
      </c>
      <c r="F225" s="28" t="s">
        <v>414</v>
      </c>
      <c r="G225" s="12">
        <v>30</v>
      </c>
    </row>
    <row r="226" spans="2:7">
      <c r="B226" s="454"/>
      <c r="C226" s="14" t="s">
        <v>112</v>
      </c>
      <c r="D226" s="14">
        <v>72</v>
      </c>
      <c r="E226" s="14">
        <v>25</v>
      </c>
      <c r="F226" s="14">
        <v>21</v>
      </c>
      <c r="G226" s="26">
        <f t="shared" si="11"/>
        <v>118</v>
      </c>
    </row>
    <row r="227" spans="2:7">
      <c r="B227" s="454" t="s">
        <v>36</v>
      </c>
      <c r="C227" s="12" t="s">
        <v>40</v>
      </c>
      <c r="D227" s="12"/>
      <c r="E227" s="12">
        <v>16</v>
      </c>
      <c r="F227" s="28" t="s">
        <v>414</v>
      </c>
      <c r="G227" s="12">
        <v>20</v>
      </c>
    </row>
    <row r="228" spans="2:7">
      <c r="B228" s="454"/>
      <c r="C228" s="12" t="s">
        <v>150</v>
      </c>
      <c r="D228" s="12">
        <v>86</v>
      </c>
      <c r="E228" s="12"/>
      <c r="F228" s="12"/>
      <c r="G228" s="12">
        <v>86</v>
      </c>
    </row>
    <row r="229" spans="2:7">
      <c r="B229" s="454"/>
      <c r="C229" s="12" t="s">
        <v>41</v>
      </c>
      <c r="D229" s="12">
        <v>90</v>
      </c>
      <c r="E229" s="12">
        <v>278</v>
      </c>
      <c r="F229" s="12">
        <v>136</v>
      </c>
      <c r="G229" s="12">
        <v>504</v>
      </c>
    </row>
    <row r="230" spans="2:7">
      <c r="B230" s="454"/>
      <c r="C230" s="12" t="s">
        <v>43</v>
      </c>
      <c r="D230" s="12"/>
      <c r="E230" s="12">
        <v>154</v>
      </c>
      <c r="F230" s="12">
        <v>113</v>
      </c>
      <c r="G230" s="12">
        <v>267</v>
      </c>
    </row>
    <row r="231" spans="2:7">
      <c r="B231" s="454"/>
      <c r="C231" s="12" t="s">
        <v>44</v>
      </c>
      <c r="D231" s="12"/>
      <c r="E231" s="12">
        <v>137</v>
      </c>
      <c r="F231" s="12">
        <v>181</v>
      </c>
      <c r="G231" s="12">
        <v>318</v>
      </c>
    </row>
    <row r="232" spans="2:7">
      <c r="B232" s="454"/>
      <c r="C232" s="12" t="s">
        <v>49</v>
      </c>
      <c r="D232" s="12"/>
      <c r="E232" s="12">
        <v>13</v>
      </c>
      <c r="F232" s="28" t="s">
        <v>414</v>
      </c>
      <c r="G232" s="12">
        <v>14</v>
      </c>
    </row>
    <row r="233" spans="2:7">
      <c r="B233" s="454"/>
      <c r="C233" s="14" t="s">
        <v>112</v>
      </c>
      <c r="D233" s="14">
        <v>176</v>
      </c>
      <c r="E233" s="14">
        <v>598</v>
      </c>
      <c r="F233" s="14">
        <v>435</v>
      </c>
      <c r="G233" s="26">
        <f t="shared" ref="G233:G251" si="12">SUM(D233:F233)</f>
        <v>1209</v>
      </c>
    </row>
    <row r="234" spans="2:7">
      <c r="B234" s="454" t="s">
        <v>37</v>
      </c>
      <c r="C234" s="12" t="s">
        <v>43</v>
      </c>
      <c r="D234" s="12"/>
      <c r="E234" s="12">
        <v>1978</v>
      </c>
      <c r="F234" s="12">
        <v>1928</v>
      </c>
      <c r="G234" s="241">
        <f t="shared" si="12"/>
        <v>3906</v>
      </c>
    </row>
    <row r="235" spans="2:7">
      <c r="B235" s="454"/>
      <c r="C235" s="12" t="s">
        <v>44</v>
      </c>
      <c r="D235" s="12">
        <v>2146</v>
      </c>
      <c r="E235" s="12"/>
      <c r="F235" s="12">
        <v>1476</v>
      </c>
      <c r="G235" s="241">
        <f t="shared" si="12"/>
        <v>3622</v>
      </c>
    </row>
    <row r="236" spans="2:7">
      <c r="B236" s="454"/>
      <c r="C236" s="12" t="s">
        <v>49</v>
      </c>
      <c r="D236" s="12"/>
      <c r="E236" s="12">
        <v>1303</v>
      </c>
      <c r="F236" s="12">
        <v>556</v>
      </c>
      <c r="G236" s="241">
        <f t="shared" si="12"/>
        <v>1859</v>
      </c>
    </row>
    <row r="237" spans="2:7">
      <c r="B237" s="454"/>
      <c r="C237" s="14" t="s">
        <v>112</v>
      </c>
      <c r="D237" s="14">
        <v>2146</v>
      </c>
      <c r="E237" s="14">
        <v>3281</v>
      </c>
      <c r="F237" s="14">
        <v>3960</v>
      </c>
      <c r="G237" s="26">
        <f t="shared" si="12"/>
        <v>9387</v>
      </c>
    </row>
    <row r="238" spans="2:7">
      <c r="B238" s="454" t="s">
        <v>38</v>
      </c>
      <c r="C238" s="12" t="s">
        <v>150</v>
      </c>
      <c r="D238" s="12">
        <v>60</v>
      </c>
      <c r="E238" s="12"/>
      <c r="F238" s="12"/>
      <c r="G238" s="241">
        <f t="shared" si="12"/>
        <v>60</v>
      </c>
    </row>
    <row r="239" spans="2:7">
      <c r="B239" s="454"/>
      <c r="C239" s="12" t="s">
        <v>41</v>
      </c>
      <c r="D239" s="12"/>
      <c r="E239" s="12">
        <v>142</v>
      </c>
      <c r="F239" s="12">
        <v>67</v>
      </c>
      <c r="G239" s="241">
        <f t="shared" si="12"/>
        <v>209</v>
      </c>
    </row>
    <row r="240" spans="2:7">
      <c r="B240" s="454"/>
      <c r="C240" s="12" t="s">
        <v>43</v>
      </c>
      <c r="D240" s="12"/>
      <c r="E240" s="12">
        <v>136</v>
      </c>
      <c r="F240" s="12">
        <v>115</v>
      </c>
      <c r="G240" s="241">
        <f t="shared" si="12"/>
        <v>251</v>
      </c>
    </row>
    <row r="241" spans="2:7">
      <c r="B241" s="454"/>
      <c r="C241" s="12" t="s">
        <v>44</v>
      </c>
      <c r="D241" s="12"/>
      <c r="E241" s="12">
        <v>80</v>
      </c>
      <c r="F241" s="12">
        <v>157</v>
      </c>
      <c r="G241" s="241">
        <f t="shared" si="12"/>
        <v>237</v>
      </c>
    </row>
    <row r="242" spans="2:7">
      <c r="B242" s="454"/>
      <c r="C242" s="12" t="s">
        <v>50</v>
      </c>
      <c r="D242" s="12"/>
      <c r="E242" s="12">
        <v>89</v>
      </c>
      <c r="F242" s="12">
        <v>19</v>
      </c>
      <c r="G242" s="241">
        <f t="shared" si="12"/>
        <v>108</v>
      </c>
    </row>
    <row r="243" spans="2:7">
      <c r="B243" s="454"/>
      <c r="C243" s="14" t="s">
        <v>112</v>
      </c>
      <c r="D243" s="14">
        <v>60</v>
      </c>
      <c r="E243" s="14">
        <v>447</v>
      </c>
      <c r="F243" s="14">
        <v>358</v>
      </c>
      <c r="G243" s="26">
        <f t="shared" si="12"/>
        <v>865</v>
      </c>
    </row>
    <row r="244" spans="2:7">
      <c r="B244" s="454" t="s">
        <v>39</v>
      </c>
      <c r="C244" s="12" t="s">
        <v>40</v>
      </c>
      <c r="D244" s="12"/>
      <c r="E244" s="12">
        <v>19</v>
      </c>
      <c r="F244" s="28" t="s">
        <v>414</v>
      </c>
      <c r="G244" s="241">
        <f t="shared" si="12"/>
        <v>19</v>
      </c>
    </row>
    <row r="245" spans="2:7">
      <c r="B245" s="454"/>
      <c r="C245" s="12" t="s">
        <v>150</v>
      </c>
      <c r="D245" s="12">
        <v>481</v>
      </c>
      <c r="E245" s="12"/>
      <c r="F245" s="12"/>
      <c r="G245" s="241">
        <f t="shared" si="12"/>
        <v>481</v>
      </c>
    </row>
    <row r="246" spans="2:7">
      <c r="B246" s="454"/>
      <c r="C246" s="12" t="s">
        <v>41</v>
      </c>
      <c r="D246" s="12"/>
      <c r="E246" s="12">
        <v>1038</v>
      </c>
      <c r="F246" s="12">
        <v>529</v>
      </c>
      <c r="G246" s="241">
        <f t="shared" si="12"/>
        <v>1567</v>
      </c>
    </row>
    <row r="247" spans="2:7">
      <c r="B247" s="454"/>
      <c r="C247" s="12" t="s">
        <v>43</v>
      </c>
      <c r="D247" s="12"/>
      <c r="E247" s="12">
        <v>181</v>
      </c>
      <c r="F247" s="12">
        <v>315</v>
      </c>
      <c r="G247" s="241">
        <f t="shared" si="12"/>
        <v>496</v>
      </c>
    </row>
    <row r="248" spans="2:7">
      <c r="B248" s="454"/>
      <c r="C248" s="12" t="s">
        <v>44</v>
      </c>
      <c r="D248" s="12"/>
      <c r="E248" s="12">
        <v>204</v>
      </c>
      <c r="F248" s="12">
        <v>230</v>
      </c>
      <c r="G248" s="241">
        <f t="shared" si="12"/>
        <v>434</v>
      </c>
    </row>
    <row r="249" spans="2:7">
      <c r="B249" s="454"/>
      <c r="C249" s="12" t="s">
        <v>49</v>
      </c>
      <c r="D249" s="12"/>
      <c r="E249" s="12">
        <v>148</v>
      </c>
      <c r="F249" s="12">
        <v>41</v>
      </c>
      <c r="G249" s="241">
        <f t="shared" si="12"/>
        <v>189</v>
      </c>
    </row>
    <row r="250" spans="2:7">
      <c r="B250" s="454"/>
      <c r="C250" s="12" t="s">
        <v>50</v>
      </c>
      <c r="D250" s="12"/>
      <c r="E250" s="12">
        <v>91</v>
      </c>
      <c r="F250" s="12">
        <v>12</v>
      </c>
      <c r="G250" s="241">
        <f t="shared" si="12"/>
        <v>103</v>
      </c>
    </row>
    <row r="251" spans="2:7">
      <c r="B251" s="454"/>
      <c r="C251" s="14" t="s">
        <v>112</v>
      </c>
      <c r="D251" s="14">
        <v>481</v>
      </c>
      <c r="E251" s="14">
        <v>1681</v>
      </c>
      <c r="F251" s="14">
        <v>1131</v>
      </c>
      <c r="G251" s="26">
        <f t="shared" si="12"/>
        <v>3293</v>
      </c>
    </row>
    <row r="252" spans="2:7">
      <c r="B252" s="39" t="s">
        <v>311</v>
      </c>
      <c r="C252" s="39"/>
      <c r="D252" s="39">
        <v>23032</v>
      </c>
      <c r="E252" s="39">
        <v>108916</v>
      </c>
      <c r="F252" s="39">
        <v>78432</v>
      </c>
      <c r="G252" s="39">
        <v>210380</v>
      </c>
    </row>
  </sheetData>
  <mergeCells count="75">
    <mergeCell ref="B234:B237"/>
    <mergeCell ref="B238:B243"/>
    <mergeCell ref="B244:B251"/>
    <mergeCell ref="B202:B209"/>
    <mergeCell ref="B210:B213"/>
    <mergeCell ref="B214:B222"/>
    <mergeCell ref="B223:B226"/>
    <mergeCell ref="B227:B233"/>
    <mergeCell ref="B171:B180"/>
    <mergeCell ref="B181:B183"/>
    <mergeCell ref="B184:B188"/>
    <mergeCell ref="B189:B193"/>
    <mergeCell ref="B194:B201"/>
    <mergeCell ref="B146:B150"/>
    <mergeCell ref="B151:B158"/>
    <mergeCell ref="B159:B162"/>
    <mergeCell ref="B163:B166"/>
    <mergeCell ref="B167:B170"/>
    <mergeCell ref="B53:B56"/>
    <mergeCell ref="B57:B63"/>
    <mergeCell ref="B64:B68"/>
    <mergeCell ref="B69:B73"/>
    <mergeCell ref="B74:B77"/>
    <mergeCell ref="Y3:AC3"/>
    <mergeCell ref="B8:D8"/>
    <mergeCell ref="K5:O5"/>
    <mergeCell ref="R5:V5"/>
    <mergeCell ref="Y5:AC5"/>
    <mergeCell ref="R6:V6"/>
    <mergeCell ref="Y6:AC6"/>
    <mergeCell ref="B16:E17"/>
    <mergeCell ref="R18:U19"/>
    <mergeCell ref="K3:O3"/>
    <mergeCell ref="R3:V3"/>
    <mergeCell ref="B93:B96"/>
    <mergeCell ref="B97:B99"/>
    <mergeCell ref="B100:B103"/>
    <mergeCell ref="B104:B109"/>
    <mergeCell ref="B110:B119"/>
    <mergeCell ref="B120:B127"/>
    <mergeCell ref="B128:B132"/>
    <mergeCell ref="B133:B138"/>
    <mergeCell ref="B139:B145"/>
    <mergeCell ref="B78:B82"/>
    <mergeCell ref="B83:B89"/>
    <mergeCell ref="B90:B92"/>
    <mergeCell ref="Y18:AB19"/>
    <mergeCell ref="B35:B38"/>
    <mergeCell ref="R35:U35"/>
    <mergeCell ref="Y35:AB35"/>
    <mergeCell ref="R33:U34"/>
    <mergeCell ref="Y33:AB34"/>
    <mergeCell ref="B33:G33"/>
    <mergeCell ref="B25:G25"/>
    <mergeCell ref="R20:U20"/>
    <mergeCell ref="Y20:AB20"/>
    <mergeCell ref="B39:B41"/>
    <mergeCell ref="B49:B52"/>
    <mergeCell ref="B42:B48"/>
    <mergeCell ref="K18:N19"/>
    <mergeCell ref="K33:N34"/>
    <mergeCell ref="AH33:AK34"/>
    <mergeCell ref="AH35:AK35"/>
    <mergeCell ref="AQ3:AU3"/>
    <mergeCell ref="AQ5:AU5"/>
    <mergeCell ref="AQ6:AU6"/>
    <mergeCell ref="AQ16:AT17"/>
    <mergeCell ref="AQ18:AT18"/>
    <mergeCell ref="AQ29:AT30"/>
    <mergeCell ref="AQ31:AT31"/>
    <mergeCell ref="AH3:AL3"/>
    <mergeCell ref="AH5:AL5"/>
    <mergeCell ref="AH6:AL6"/>
    <mergeCell ref="AH18:AK19"/>
    <mergeCell ref="AH20:AK20"/>
  </mergeCells>
  <hyperlinks>
    <hyperlink ref="B1" location="'Table of Contents'!A1" display="Table of Contents" xr:uid="{41F9A797-E887-4B91-A549-443E757A075D}"/>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AA605-F4CB-4027-86A1-39D01F84ED30}">
  <dimension ref="B1:L57"/>
  <sheetViews>
    <sheetView workbookViewId="0"/>
  </sheetViews>
  <sheetFormatPr defaultRowHeight="14.25"/>
  <cols>
    <col min="2" max="2" width="23.3984375" customWidth="1"/>
    <col min="3" max="3" width="25.9296875" customWidth="1"/>
    <col min="4" max="4" width="20.33203125" customWidth="1"/>
    <col min="8" max="8" width="13.6640625" bestFit="1" customWidth="1"/>
    <col min="9" max="9" width="19" customWidth="1"/>
  </cols>
  <sheetData>
    <row r="1" spans="2:12">
      <c r="B1" s="66" t="s">
        <v>114</v>
      </c>
    </row>
    <row r="3" spans="2:12" ht="16.899999999999999">
      <c r="B3" s="446" t="s">
        <v>562</v>
      </c>
      <c r="C3" s="465"/>
      <c r="D3" s="65"/>
      <c r="H3" s="461" t="s">
        <v>572</v>
      </c>
      <c r="I3" s="461"/>
      <c r="J3" s="330"/>
      <c r="K3" s="330"/>
      <c r="L3" s="330"/>
    </row>
    <row r="4" spans="2:12">
      <c r="B4" s="55" t="s">
        <v>569</v>
      </c>
      <c r="C4" s="55" t="s">
        <v>138</v>
      </c>
      <c r="H4" s="128" t="s">
        <v>0</v>
      </c>
      <c r="I4" s="137" t="s">
        <v>573</v>
      </c>
    </row>
    <row r="5" spans="2:12">
      <c r="B5" s="54" t="s">
        <v>381</v>
      </c>
      <c r="C5" s="35">
        <v>152</v>
      </c>
      <c r="H5" s="133" t="s">
        <v>1</v>
      </c>
      <c r="I5" s="12">
        <v>77</v>
      </c>
    </row>
    <row r="6" spans="2:12">
      <c r="B6" s="54" t="s">
        <v>334</v>
      </c>
      <c r="C6" s="35">
        <v>13503</v>
      </c>
      <c r="H6" s="133" t="s">
        <v>2</v>
      </c>
      <c r="I6" s="12">
        <v>94</v>
      </c>
    </row>
    <row r="7" spans="2:12">
      <c r="B7" s="54" t="s">
        <v>61</v>
      </c>
      <c r="C7" s="35">
        <v>15745</v>
      </c>
      <c r="H7" s="133" t="s">
        <v>3</v>
      </c>
      <c r="I7" s="35">
        <v>911</v>
      </c>
    </row>
    <row r="8" spans="2:12">
      <c r="B8" s="54" t="s">
        <v>293</v>
      </c>
      <c r="C8" s="35">
        <v>12358</v>
      </c>
      <c r="H8" s="133" t="s">
        <v>4</v>
      </c>
      <c r="I8" s="35">
        <v>533</v>
      </c>
    </row>
    <row r="9" spans="2:12">
      <c r="B9" s="48" t="s">
        <v>311</v>
      </c>
      <c r="C9" s="184">
        <f>SUM(C5:C8)</f>
        <v>41758</v>
      </c>
      <c r="H9" s="133" t="s">
        <v>5</v>
      </c>
      <c r="I9" s="35">
        <v>516</v>
      </c>
    </row>
    <row r="10" spans="2:12">
      <c r="B10" s="10" t="s">
        <v>595</v>
      </c>
      <c r="H10" s="133" t="s">
        <v>6</v>
      </c>
      <c r="I10" s="35">
        <v>3366</v>
      </c>
    </row>
    <row r="11" spans="2:12">
      <c r="H11" s="133" t="s">
        <v>7</v>
      </c>
      <c r="I11" s="12">
        <v>20</v>
      </c>
    </row>
    <row r="12" spans="2:12">
      <c r="H12" s="133" t="s">
        <v>8</v>
      </c>
      <c r="I12" s="35">
        <v>512</v>
      </c>
    </row>
    <row r="13" spans="2:12">
      <c r="H13" s="133" t="s">
        <v>9</v>
      </c>
      <c r="I13" s="12">
        <v>210</v>
      </c>
    </row>
    <row r="14" spans="2:12" ht="16.899999999999999">
      <c r="B14" s="446" t="s">
        <v>591</v>
      </c>
      <c r="C14" s="465"/>
      <c r="H14" s="133" t="s">
        <v>10</v>
      </c>
      <c r="I14" s="12">
        <v>35</v>
      </c>
    </row>
    <row r="15" spans="2:12">
      <c r="B15" s="55" t="s">
        <v>587</v>
      </c>
      <c r="C15" s="55" t="s">
        <v>138</v>
      </c>
      <c r="H15" s="133" t="s">
        <v>11</v>
      </c>
      <c r="I15" s="35">
        <v>330</v>
      </c>
    </row>
    <row r="16" spans="2:12">
      <c r="B16" s="54" t="s">
        <v>570</v>
      </c>
      <c r="C16" s="35">
        <v>18098</v>
      </c>
      <c r="H16" s="133" t="s">
        <v>12</v>
      </c>
      <c r="I16" s="12">
        <v>11</v>
      </c>
    </row>
    <row r="17" spans="2:9">
      <c r="B17" s="54" t="s">
        <v>71</v>
      </c>
      <c r="C17" s="35">
        <v>23660</v>
      </c>
      <c r="H17" s="133" t="s">
        <v>13</v>
      </c>
      <c r="I17" s="35">
        <v>379</v>
      </c>
    </row>
    <row r="18" spans="2:9">
      <c r="B18" s="48" t="s">
        <v>311</v>
      </c>
      <c r="C18" s="184">
        <f>SUM(C14:C17)</f>
        <v>41758</v>
      </c>
      <c r="H18" s="133" t="s">
        <v>14</v>
      </c>
      <c r="I18" s="35">
        <v>406</v>
      </c>
    </row>
    <row r="19" spans="2:9">
      <c r="B19" s="10" t="s">
        <v>595</v>
      </c>
      <c r="H19" s="133" t="s">
        <v>15</v>
      </c>
      <c r="I19" s="35">
        <v>554</v>
      </c>
    </row>
    <row r="20" spans="2:9">
      <c r="H20" s="133" t="s">
        <v>16</v>
      </c>
      <c r="I20" s="35">
        <v>305</v>
      </c>
    </row>
    <row r="21" spans="2:9">
      <c r="H21" s="133" t="s">
        <v>17</v>
      </c>
      <c r="I21" s="35">
        <v>13466</v>
      </c>
    </row>
    <row r="22" spans="2:9">
      <c r="H22" s="133" t="s">
        <v>18</v>
      </c>
      <c r="I22" s="35">
        <v>1234</v>
      </c>
    </row>
    <row r="23" spans="2:9" ht="16.899999999999999">
      <c r="B23" s="446" t="s">
        <v>571</v>
      </c>
      <c r="C23" s="465"/>
      <c r="D23" s="65"/>
      <c r="E23" s="65"/>
      <c r="F23" s="65"/>
      <c r="G23" s="65"/>
      <c r="H23" s="133" t="s">
        <v>19</v>
      </c>
      <c r="I23" s="35">
        <v>281</v>
      </c>
    </row>
    <row r="24" spans="2:9">
      <c r="B24" s="55" t="s">
        <v>119</v>
      </c>
      <c r="C24" s="55" t="s">
        <v>138</v>
      </c>
      <c r="H24" s="133" t="s">
        <v>20</v>
      </c>
      <c r="I24" s="12">
        <v>172</v>
      </c>
    </row>
    <row r="25" spans="2:9">
      <c r="B25" s="54" t="s">
        <v>499</v>
      </c>
      <c r="C25" s="60">
        <v>10022</v>
      </c>
      <c r="H25" s="133" t="s">
        <v>21</v>
      </c>
      <c r="I25" s="35">
        <v>421</v>
      </c>
    </row>
    <row r="26" spans="2:9">
      <c r="B26" s="54" t="s">
        <v>56</v>
      </c>
      <c r="C26" s="60">
        <v>17673</v>
      </c>
      <c r="H26" s="133" t="s">
        <v>22</v>
      </c>
      <c r="I26" s="12">
        <v>75</v>
      </c>
    </row>
    <row r="27" spans="2:9">
      <c r="B27" s="54" t="s">
        <v>57</v>
      </c>
      <c r="C27" s="60">
        <v>14063</v>
      </c>
      <c r="H27" s="133" t="s">
        <v>23</v>
      </c>
      <c r="I27" s="35">
        <v>239</v>
      </c>
    </row>
    <row r="28" spans="2:9">
      <c r="B28" s="48" t="s">
        <v>311</v>
      </c>
      <c r="C28" s="53">
        <f>SUM(C25:C27)</f>
        <v>41758</v>
      </c>
      <c r="H28" s="133" t="s">
        <v>24</v>
      </c>
      <c r="I28" s="35">
        <v>221</v>
      </c>
    </row>
    <row r="29" spans="2:9">
      <c r="B29" s="10" t="s">
        <v>595</v>
      </c>
      <c r="H29" s="133" t="s">
        <v>25</v>
      </c>
      <c r="I29" s="12">
        <v>130</v>
      </c>
    </row>
    <row r="30" spans="2:9">
      <c r="H30" s="133" t="s">
        <v>26</v>
      </c>
      <c r="I30" s="12">
        <v>74</v>
      </c>
    </row>
    <row r="31" spans="2:9">
      <c r="H31" s="133" t="s">
        <v>27</v>
      </c>
      <c r="I31" s="35">
        <v>3715</v>
      </c>
    </row>
    <row r="32" spans="2:9">
      <c r="H32" s="133" t="s">
        <v>28</v>
      </c>
      <c r="I32" s="35">
        <v>214</v>
      </c>
    </row>
    <row r="33" spans="2:9" ht="16.899999999999999" customHeight="1">
      <c r="B33" s="462" t="s">
        <v>583</v>
      </c>
      <c r="C33" s="463"/>
      <c r="H33" s="133" t="s">
        <v>29</v>
      </c>
      <c r="I33" s="35">
        <v>709</v>
      </c>
    </row>
    <row r="34" spans="2:9" ht="16.899999999999999" customHeight="1">
      <c r="B34" s="445"/>
      <c r="C34" s="464"/>
      <c r="H34" s="133" t="s">
        <v>30</v>
      </c>
      <c r="I34" s="12">
        <v>68</v>
      </c>
    </row>
    <row r="35" spans="2:9" ht="14.25" customHeight="1">
      <c r="B35" s="446" t="s">
        <v>515</v>
      </c>
      <c r="C35" s="465"/>
      <c r="H35" s="133" t="s">
        <v>31</v>
      </c>
      <c r="I35" s="35">
        <v>4352</v>
      </c>
    </row>
    <row r="36" spans="2:9">
      <c r="B36" s="55" t="s">
        <v>552</v>
      </c>
      <c r="C36" s="55" t="s">
        <v>553</v>
      </c>
      <c r="H36" s="133" t="s">
        <v>32</v>
      </c>
      <c r="I36" s="35">
        <v>2979</v>
      </c>
    </row>
    <row r="37" spans="2:9">
      <c r="B37" s="324">
        <v>0</v>
      </c>
      <c r="C37" s="325">
        <v>10656</v>
      </c>
      <c r="H37" s="133" t="s">
        <v>33</v>
      </c>
      <c r="I37" s="35">
        <v>289</v>
      </c>
    </row>
    <row r="38" spans="2:9">
      <c r="B38" s="54" t="s">
        <v>554</v>
      </c>
      <c r="C38" s="325">
        <v>10969</v>
      </c>
      <c r="H38" s="133" t="s">
        <v>34</v>
      </c>
      <c r="I38" s="35">
        <v>1449</v>
      </c>
    </row>
    <row r="39" spans="2:9">
      <c r="B39" s="54" t="s">
        <v>555</v>
      </c>
      <c r="C39" s="325">
        <v>8995</v>
      </c>
      <c r="H39" s="133" t="s">
        <v>35</v>
      </c>
      <c r="I39" s="12">
        <v>35</v>
      </c>
    </row>
    <row r="40" spans="2:9">
      <c r="B40" s="54" t="s">
        <v>556</v>
      </c>
      <c r="C40" s="325">
        <v>11138</v>
      </c>
      <c r="H40" s="133" t="s">
        <v>36</v>
      </c>
      <c r="I40" s="35">
        <v>267</v>
      </c>
    </row>
    <row r="41" spans="2:9">
      <c r="B41" s="48" t="s">
        <v>311</v>
      </c>
      <c r="C41" s="326">
        <f>SUM(C37:C40)</f>
        <v>41758</v>
      </c>
      <c r="H41" s="133" t="s">
        <v>37</v>
      </c>
      <c r="I41" s="35">
        <v>1936</v>
      </c>
    </row>
    <row r="42" spans="2:9">
      <c r="B42" s="10" t="s">
        <v>595</v>
      </c>
      <c r="H42" s="133" t="s">
        <v>38</v>
      </c>
      <c r="I42" s="12">
        <v>172</v>
      </c>
    </row>
    <row r="43" spans="2:9">
      <c r="H43" s="133" t="s">
        <v>39</v>
      </c>
      <c r="I43" s="35">
        <v>1001</v>
      </c>
    </row>
    <row r="44" spans="2:9">
      <c r="H44" s="9" t="s">
        <v>112</v>
      </c>
      <c r="I44" s="9">
        <f>SUM(I5:I43)</f>
        <v>41758</v>
      </c>
    </row>
    <row r="45" spans="2:9" ht="16.899999999999999">
      <c r="B45" s="393" t="s">
        <v>603</v>
      </c>
      <c r="C45" s="393"/>
      <c r="D45" s="393"/>
      <c r="E45" s="393"/>
      <c r="F45" s="394"/>
      <c r="G45" s="340"/>
      <c r="H45" s="10" t="s">
        <v>595</v>
      </c>
    </row>
    <row r="46" spans="2:9">
      <c r="B46" s="19" t="s">
        <v>133</v>
      </c>
      <c r="C46" s="56" t="s">
        <v>134</v>
      </c>
      <c r="D46" s="56" t="s">
        <v>135</v>
      </c>
      <c r="E46" s="56" t="s">
        <v>136</v>
      </c>
      <c r="F46" s="56" t="s">
        <v>112</v>
      </c>
      <c r="G46" s="312"/>
      <c r="H46" s="10"/>
    </row>
    <row r="47" spans="2:9" ht="25.15" customHeight="1">
      <c r="B47" s="30" t="s">
        <v>62</v>
      </c>
      <c r="C47" s="60">
        <v>68</v>
      </c>
      <c r="D47" s="60">
        <v>380</v>
      </c>
      <c r="E47" s="60">
        <v>193</v>
      </c>
      <c r="F47" s="31">
        <f>SUM(C47:E47)</f>
        <v>641</v>
      </c>
      <c r="G47" s="313"/>
      <c r="H47" s="10" t="s">
        <v>582</v>
      </c>
    </row>
    <row r="48" spans="2:9" ht="16.899999999999999" customHeight="1">
      <c r="B48" s="30" t="s">
        <v>63</v>
      </c>
      <c r="C48" s="60">
        <v>115</v>
      </c>
      <c r="D48" s="60">
        <v>4536</v>
      </c>
      <c r="E48" s="60">
        <v>2007</v>
      </c>
      <c r="F48" s="31">
        <f t="shared" ref="F48:F55" si="0">SUM(C48:E48)</f>
        <v>6658</v>
      </c>
      <c r="G48" s="313"/>
      <c r="H48" s="10" t="s">
        <v>581</v>
      </c>
    </row>
    <row r="49" spans="2:8">
      <c r="B49" s="30" t="s">
        <v>64</v>
      </c>
      <c r="C49" s="60">
        <v>52</v>
      </c>
      <c r="D49" s="60">
        <v>1011</v>
      </c>
      <c r="E49" s="60">
        <v>415</v>
      </c>
      <c r="F49" s="31">
        <f t="shared" si="0"/>
        <v>1478</v>
      </c>
      <c r="G49" s="313"/>
      <c r="H49" s="10" t="s">
        <v>564</v>
      </c>
    </row>
    <row r="50" spans="2:8">
      <c r="B50" s="30" t="s">
        <v>65</v>
      </c>
      <c r="C50" s="60">
        <v>3</v>
      </c>
      <c r="D50" s="60">
        <v>22</v>
      </c>
      <c r="E50" s="60">
        <v>14</v>
      </c>
      <c r="F50" s="31">
        <f t="shared" si="0"/>
        <v>39</v>
      </c>
      <c r="G50" s="313"/>
      <c r="H50" s="10" t="s">
        <v>565</v>
      </c>
    </row>
    <row r="51" spans="2:8">
      <c r="B51" s="30" t="s">
        <v>66</v>
      </c>
      <c r="C51" s="60">
        <v>119</v>
      </c>
      <c r="D51" s="60">
        <v>293</v>
      </c>
      <c r="E51" s="60">
        <v>94</v>
      </c>
      <c r="F51" s="31">
        <f t="shared" si="0"/>
        <v>506</v>
      </c>
      <c r="G51" s="313"/>
    </row>
    <row r="52" spans="2:8">
      <c r="B52" s="30" t="s">
        <v>67</v>
      </c>
      <c r="C52" s="60">
        <v>940</v>
      </c>
      <c r="D52" s="60">
        <v>794</v>
      </c>
      <c r="E52" s="60">
        <v>6442</v>
      </c>
      <c r="F52" s="31">
        <f t="shared" si="0"/>
        <v>8176</v>
      </c>
      <c r="G52" s="313"/>
    </row>
    <row r="53" spans="2:8">
      <c r="B53" s="30" t="s">
        <v>68</v>
      </c>
      <c r="C53" s="60">
        <v>1090</v>
      </c>
      <c r="D53" s="60">
        <v>433</v>
      </c>
      <c r="E53" s="60">
        <v>277</v>
      </c>
      <c r="F53" s="31">
        <f t="shared" si="0"/>
        <v>1800</v>
      </c>
      <c r="G53" s="313"/>
    </row>
    <row r="54" spans="2:8">
      <c r="B54" s="30" t="s">
        <v>69</v>
      </c>
      <c r="C54" s="60">
        <v>21</v>
      </c>
      <c r="D54" s="60">
        <v>335</v>
      </c>
      <c r="E54" s="60">
        <v>147</v>
      </c>
      <c r="F54" s="31">
        <f t="shared" si="0"/>
        <v>503</v>
      </c>
      <c r="G54" s="313"/>
    </row>
    <row r="55" spans="2:8">
      <c r="B55" s="30" t="s">
        <v>70</v>
      </c>
      <c r="C55" s="60">
        <v>1256</v>
      </c>
      <c r="D55" s="60">
        <v>13227</v>
      </c>
      <c r="E55" s="60">
        <v>7474</v>
      </c>
      <c r="F55" s="31">
        <f t="shared" si="0"/>
        <v>21957</v>
      </c>
      <c r="G55" s="313"/>
    </row>
    <row r="56" spans="2:8">
      <c r="B56" s="14" t="s">
        <v>112</v>
      </c>
      <c r="C56" s="22">
        <f>SUM(C47:C55)</f>
        <v>3664</v>
      </c>
      <c r="D56" s="22">
        <f>SUM(D47:D55)</f>
        <v>21031</v>
      </c>
      <c r="E56" s="22">
        <f>SUM(E47:E55)</f>
        <v>17063</v>
      </c>
      <c r="F56" s="36">
        <f>SUM(F47:F55)</f>
        <v>41758</v>
      </c>
      <c r="G56" s="341"/>
    </row>
    <row r="57" spans="2:8">
      <c r="B57" s="10" t="s">
        <v>595</v>
      </c>
    </row>
  </sheetData>
  <mergeCells count="7">
    <mergeCell ref="H3:I3"/>
    <mergeCell ref="B33:C34"/>
    <mergeCell ref="B45:F45"/>
    <mergeCell ref="B35:C35"/>
    <mergeCell ref="B3:C3"/>
    <mergeCell ref="B14:C14"/>
    <mergeCell ref="B23:C23"/>
  </mergeCells>
  <conditionalFormatting sqref="I5:I43">
    <cfRule type="top10" dxfId="0" priority="371" rank="10"/>
  </conditionalFormatting>
  <hyperlinks>
    <hyperlink ref="B1" location="'Table of Contents'!A1" display="Table of Contents" xr:uid="{ABA74B1E-476F-4BC5-A4DF-42D129F3F35C}"/>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EAEF-9E6F-4EFD-9369-B7D04FA84EFA}">
  <dimension ref="B1:AE32"/>
  <sheetViews>
    <sheetView workbookViewId="0"/>
  </sheetViews>
  <sheetFormatPr defaultColWidth="9.1328125" defaultRowHeight="14.25"/>
  <cols>
    <col min="2" max="2" width="14.1328125" customWidth="1"/>
    <col min="3" max="4" width="15.86328125" customWidth="1"/>
    <col min="9" max="10" width="9.1328125" customWidth="1"/>
    <col min="11" max="11" width="9.3984375" customWidth="1"/>
    <col min="12" max="12" width="11.86328125" customWidth="1"/>
    <col min="13" max="13" width="14" customWidth="1"/>
    <col min="14" max="14" width="12.86328125" customWidth="1"/>
    <col min="15" max="26" width="9.1328125" customWidth="1"/>
    <col min="27" max="27" width="42.3984375" customWidth="1"/>
  </cols>
  <sheetData>
    <row r="1" spans="2:31">
      <c r="B1" s="11" t="s">
        <v>114</v>
      </c>
    </row>
    <row r="2" spans="2:31" ht="34.9" customHeight="1">
      <c r="B2" s="373" t="s">
        <v>376</v>
      </c>
      <c r="C2" s="373"/>
      <c r="D2" s="373"/>
      <c r="AC2" s="138"/>
    </row>
    <row r="3" spans="2:31" ht="15.75">
      <c r="B3" s="215" t="s">
        <v>295</v>
      </c>
      <c r="C3" s="215" t="s">
        <v>314</v>
      </c>
      <c r="D3" s="215" t="s">
        <v>122</v>
      </c>
      <c r="AC3" s="138"/>
    </row>
    <row r="4" spans="2:31">
      <c r="B4" s="238">
        <v>44593</v>
      </c>
      <c r="C4" s="35">
        <v>218044</v>
      </c>
      <c r="D4" s="35">
        <v>1803102</v>
      </c>
      <c r="AC4" s="138"/>
    </row>
    <row r="5" spans="2:31" ht="15.4">
      <c r="B5" s="238">
        <v>44621</v>
      </c>
      <c r="C5" s="35">
        <v>215439</v>
      </c>
      <c r="D5" s="35">
        <v>1808898</v>
      </c>
      <c r="L5" s="204"/>
      <c r="M5" s="5"/>
      <c r="N5" s="6"/>
      <c r="AC5" s="138"/>
    </row>
    <row r="6" spans="2:31" ht="15.4">
      <c r="B6" s="238">
        <v>44652</v>
      </c>
      <c r="C6" s="35">
        <v>212852</v>
      </c>
      <c r="D6" s="35">
        <v>1819234</v>
      </c>
      <c r="J6" s="131"/>
      <c r="K6" s="132"/>
      <c r="L6" s="5"/>
      <c r="M6" s="5"/>
      <c r="N6" s="6"/>
      <c r="AC6" s="138"/>
    </row>
    <row r="7" spans="2:31" ht="15.4">
      <c r="B7" s="238">
        <v>44682</v>
      </c>
      <c r="C7" s="35">
        <v>210924</v>
      </c>
      <c r="D7" s="35">
        <v>1827276</v>
      </c>
      <c r="J7" s="131"/>
      <c r="K7" s="132"/>
      <c r="L7" s="5"/>
      <c r="M7" s="5"/>
      <c r="N7" s="6"/>
      <c r="AC7" s="138"/>
    </row>
    <row r="8" spans="2:31" ht="15.4">
      <c r="B8" s="238">
        <v>44713</v>
      </c>
      <c r="C8" s="35">
        <v>208890</v>
      </c>
      <c r="D8" s="35">
        <v>1836336</v>
      </c>
      <c r="J8" s="131"/>
      <c r="K8" s="132"/>
      <c r="L8" s="5"/>
      <c r="M8" s="5"/>
      <c r="N8" s="6"/>
      <c r="AC8" s="138"/>
    </row>
    <row r="9" spans="2:31">
      <c r="B9" s="238">
        <v>44743</v>
      </c>
      <c r="C9" s="35">
        <v>207372</v>
      </c>
      <c r="D9" s="35">
        <v>1846229</v>
      </c>
      <c r="J9" s="131"/>
      <c r="K9" s="132"/>
      <c r="L9" s="132"/>
      <c r="M9" s="121"/>
      <c r="N9" s="121"/>
      <c r="AC9" s="138"/>
      <c r="AE9" s="138"/>
    </row>
    <row r="10" spans="2:31">
      <c r="B10" s="238">
        <v>44774</v>
      </c>
      <c r="C10" s="35">
        <v>206490</v>
      </c>
      <c r="D10" s="35">
        <v>1860240</v>
      </c>
      <c r="J10" s="131"/>
      <c r="K10" s="132"/>
      <c r="L10" s="132"/>
      <c r="M10" s="121"/>
      <c r="N10" s="121"/>
      <c r="AC10" s="138"/>
    </row>
    <row r="11" spans="2:31" ht="15.4">
      <c r="B11" s="238">
        <v>44805</v>
      </c>
      <c r="C11" s="35">
        <v>206023</v>
      </c>
      <c r="D11" s="35">
        <v>1867403</v>
      </c>
      <c r="J11" s="131"/>
      <c r="K11" s="132"/>
      <c r="L11" s="132"/>
      <c r="M11" s="121"/>
      <c r="N11" s="121"/>
      <c r="AC11" s="138"/>
      <c r="AD11" s="5"/>
      <c r="AE11" s="138"/>
    </row>
    <row r="12" spans="2:31" ht="15.4">
      <c r="B12" s="238">
        <v>44835</v>
      </c>
      <c r="C12" s="35">
        <v>205104</v>
      </c>
      <c r="D12" s="35">
        <v>1877499</v>
      </c>
      <c r="J12" s="131"/>
      <c r="K12" s="132"/>
      <c r="L12" s="132"/>
      <c r="M12" s="121"/>
      <c r="N12" s="121"/>
      <c r="AB12" s="5"/>
      <c r="AC12" s="5"/>
      <c r="AD12" s="5"/>
      <c r="AE12" s="5"/>
    </row>
    <row r="13" spans="2:31">
      <c r="B13" s="238">
        <v>44866</v>
      </c>
      <c r="C13" s="35">
        <v>203006</v>
      </c>
      <c r="D13" s="35">
        <v>1891688</v>
      </c>
      <c r="J13" s="131"/>
      <c r="K13" s="132"/>
      <c r="L13" s="132"/>
      <c r="M13" s="121"/>
      <c r="N13" s="121"/>
    </row>
    <row r="14" spans="2:31">
      <c r="B14" s="238">
        <v>44896</v>
      </c>
      <c r="C14" s="35">
        <v>198247</v>
      </c>
      <c r="D14" s="35">
        <v>1903618</v>
      </c>
      <c r="F14" s="82"/>
      <c r="J14" s="131"/>
      <c r="K14" s="132"/>
      <c r="L14" s="132"/>
      <c r="M14" s="121"/>
      <c r="N14" s="121"/>
    </row>
    <row r="15" spans="2:31">
      <c r="B15" s="238">
        <v>44927</v>
      </c>
      <c r="C15" s="35">
        <v>202807</v>
      </c>
      <c r="D15" s="35">
        <v>1910607</v>
      </c>
      <c r="F15" s="82"/>
      <c r="J15" s="131"/>
      <c r="K15" s="132"/>
      <c r="L15" s="132"/>
      <c r="M15" s="121"/>
      <c r="N15" s="121"/>
    </row>
    <row r="16" spans="2:31">
      <c r="B16" s="238">
        <v>44958</v>
      </c>
      <c r="C16" s="35">
        <v>210380</v>
      </c>
      <c r="D16" s="35">
        <v>1914557</v>
      </c>
      <c r="F16" s="82"/>
      <c r="J16" s="131"/>
      <c r="K16" s="132"/>
      <c r="L16" s="132"/>
      <c r="M16" s="121"/>
      <c r="N16" s="121"/>
    </row>
    <row r="17" spans="2:31">
      <c r="B17" s="375" t="s">
        <v>598</v>
      </c>
      <c r="C17" s="375"/>
      <c r="D17" s="375"/>
      <c r="F17" s="82"/>
      <c r="J17" s="131"/>
      <c r="K17" s="132"/>
      <c r="L17" s="132"/>
      <c r="M17" s="121"/>
      <c r="N17" s="121"/>
    </row>
    <row r="18" spans="2:31">
      <c r="B18" s="159"/>
      <c r="C18" s="159"/>
      <c r="D18" s="159"/>
      <c r="F18" s="82"/>
      <c r="J18" s="160"/>
      <c r="K18" s="161"/>
      <c r="L18" s="161"/>
      <c r="M18" s="121"/>
      <c r="N18" s="121"/>
    </row>
    <row r="19" spans="2:31" ht="16.899999999999999">
      <c r="B19" s="374" t="s">
        <v>374</v>
      </c>
      <c r="C19" s="374"/>
      <c r="D19" s="374"/>
      <c r="F19" s="82"/>
    </row>
    <row r="20" spans="2:31">
      <c r="B20" s="56" t="s">
        <v>123</v>
      </c>
      <c r="C20" s="56" t="s">
        <v>124</v>
      </c>
      <c r="D20" s="56" t="s">
        <v>112</v>
      </c>
      <c r="F20" s="82"/>
    </row>
    <row r="21" spans="2:31">
      <c r="B21" s="35">
        <v>85349</v>
      </c>
      <c r="C21" s="35">
        <v>1829208</v>
      </c>
      <c r="D21" s="18">
        <f>SUM(B21:C21)</f>
        <v>1914557</v>
      </c>
      <c r="F21" s="82"/>
    </row>
    <row r="22" spans="2:31" ht="15" customHeight="1">
      <c r="B22" s="376" t="s">
        <v>594</v>
      </c>
      <c r="C22" s="376"/>
      <c r="D22" s="376"/>
      <c r="E22" s="376"/>
      <c r="F22" s="82"/>
      <c r="K22" s="121"/>
    </row>
    <row r="23" spans="2:31">
      <c r="B23" s="376"/>
      <c r="C23" s="376"/>
      <c r="D23" s="376"/>
      <c r="E23" s="376"/>
      <c r="F23" s="82"/>
      <c r="K23" s="121"/>
    </row>
    <row r="24" spans="2:31">
      <c r="B24" s="376"/>
      <c r="C24" s="376"/>
      <c r="D24" s="376"/>
      <c r="E24" s="376"/>
      <c r="F24" s="82"/>
      <c r="K24" s="121"/>
    </row>
    <row r="25" spans="2:31">
      <c r="B25" s="376"/>
      <c r="C25" s="376"/>
      <c r="D25" s="376"/>
      <c r="E25" s="376"/>
      <c r="F25" s="82"/>
      <c r="K25" s="121"/>
    </row>
    <row r="26" spans="2:31">
      <c r="B26" s="10" t="s">
        <v>592</v>
      </c>
      <c r="C26" s="10"/>
      <c r="D26" s="10"/>
      <c r="F26" s="82"/>
      <c r="AC26" s="138"/>
      <c r="AE26" s="138"/>
    </row>
    <row r="27" spans="2:31" ht="14.25" customHeight="1">
      <c r="B27" s="377"/>
      <c r="C27" s="377"/>
      <c r="D27" s="377"/>
      <c r="E27" s="377"/>
      <c r="F27" s="377"/>
      <c r="G27" s="377"/>
      <c r="H27" s="377"/>
    </row>
    <row r="28" spans="2:31">
      <c r="B28" s="377"/>
      <c r="C28" s="377"/>
      <c r="D28" s="377"/>
      <c r="E28" s="377"/>
      <c r="F28" s="377"/>
      <c r="G28" s="377"/>
      <c r="H28" s="377"/>
    </row>
    <row r="29" spans="2:31">
      <c r="B29" s="377"/>
      <c r="C29" s="377"/>
      <c r="D29" s="377"/>
      <c r="E29" s="377"/>
      <c r="F29" s="377"/>
      <c r="G29" s="377"/>
      <c r="H29" s="377"/>
    </row>
    <row r="30" spans="2:31">
      <c r="B30" s="377"/>
      <c r="C30" s="377"/>
      <c r="D30" s="377"/>
      <c r="E30" s="377"/>
      <c r="F30" s="377"/>
      <c r="G30" s="377"/>
      <c r="H30" s="377"/>
    </row>
    <row r="31" spans="2:31">
      <c r="B31" s="377"/>
      <c r="C31" s="377"/>
      <c r="D31" s="377"/>
      <c r="E31" s="377"/>
      <c r="F31" s="377"/>
      <c r="G31" s="377"/>
      <c r="H31" s="377"/>
    </row>
    <row r="32" spans="2:31">
      <c r="B32" s="377"/>
      <c r="C32" s="377"/>
      <c r="D32" s="377"/>
      <c r="E32" s="377"/>
      <c r="F32" s="377"/>
      <c r="G32" s="377"/>
      <c r="H32" s="377"/>
    </row>
  </sheetData>
  <mergeCells count="5">
    <mergeCell ref="B2:D2"/>
    <mergeCell ref="B19:D19"/>
    <mergeCell ref="B17:D17"/>
    <mergeCell ref="B22:E25"/>
    <mergeCell ref="B27:H32"/>
  </mergeCells>
  <hyperlinks>
    <hyperlink ref="B1" location="'Table of Contents'!A1" display="Table of Contents" xr:uid="{619560E3-198D-4284-AEAA-09802212F3E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8BB77-C535-464C-8EDB-137371ACBC66}">
  <dimension ref="B1:AA272"/>
  <sheetViews>
    <sheetView zoomScaleNormal="100" workbookViewId="0"/>
  </sheetViews>
  <sheetFormatPr defaultColWidth="9.1328125" defaultRowHeight="14.25"/>
  <cols>
    <col min="2" max="2" width="39.3984375" customWidth="1"/>
    <col min="3" max="3" width="19.1328125" customWidth="1"/>
    <col min="4" max="4" width="18.86328125" customWidth="1"/>
    <col min="6" max="6" width="17" style="114" customWidth="1"/>
    <col min="7" max="7" width="36.86328125" customWidth="1"/>
    <col min="8" max="9" width="9.1328125" style="82"/>
    <col min="10" max="10" width="9.1328125" customWidth="1"/>
    <col min="11" max="11" width="30.3984375" bestFit="1" customWidth="1"/>
    <col min="12" max="21" width="9.1328125" customWidth="1"/>
    <col min="23" max="23" width="42.265625" customWidth="1"/>
    <col min="24" max="24" width="10.86328125" customWidth="1"/>
    <col min="25" max="26" width="7.265625" customWidth="1"/>
    <col min="27" max="27" width="7.73046875" customWidth="1"/>
  </cols>
  <sheetData>
    <row r="1" spans="2:27">
      <c r="B1" s="11" t="s">
        <v>114</v>
      </c>
      <c r="C1" s="134"/>
      <c r="D1" s="134"/>
    </row>
    <row r="2" spans="2:27" ht="19.5" customHeight="1">
      <c r="H2"/>
      <c r="I2"/>
      <c r="Y2" s="138"/>
    </row>
    <row r="3" spans="2:27" ht="16.899999999999999" customHeight="1">
      <c r="B3" s="379" t="s">
        <v>377</v>
      </c>
      <c r="C3" s="379"/>
      <c r="D3" s="379"/>
      <c r="F3" s="379" t="s">
        <v>498</v>
      </c>
      <c r="G3" s="379"/>
      <c r="H3" s="379"/>
      <c r="I3" s="379"/>
      <c r="Y3" s="138"/>
    </row>
    <row r="4" spans="2:27">
      <c r="B4" s="56" t="s">
        <v>115</v>
      </c>
      <c r="C4" s="175" t="s">
        <v>111</v>
      </c>
      <c r="D4" s="56" t="s">
        <v>342</v>
      </c>
      <c r="F4" s="175" t="s">
        <v>0</v>
      </c>
      <c r="G4" s="175" t="s">
        <v>115</v>
      </c>
      <c r="H4" s="176">
        <v>2023</v>
      </c>
      <c r="I4" s="176">
        <v>2022</v>
      </c>
      <c r="Y4" s="138"/>
      <c r="AA4" s="138"/>
    </row>
    <row r="5" spans="2:27" ht="15.4">
      <c r="B5" s="12" t="s">
        <v>40</v>
      </c>
      <c r="C5" s="35">
        <v>1112</v>
      </c>
      <c r="D5" s="157" t="str">
        <f>IF(C5/C$17&lt;0.01,"&lt;1%",C5/C$17)</f>
        <v>&lt;1%</v>
      </c>
      <c r="F5" s="378" t="s">
        <v>1</v>
      </c>
      <c r="G5" s="285" t="s">
        <v>41</v>
      </c>
      <c r="H5" s="12">
        <v>132</v>
      </c>
      <c r="I5" s="35">
        <v>145</v>
      </c>
      <c r="J5" s="6"/>
      <c r="V5" s="138"/>
      <c r="X5" s="138"/>
    </row>
    <row r="6" spans="2:27" ht="15.4">
      <c r="B6" s="12" t="s">
        <v>150</v>
      </c>
      <c r="C6" s="35">
        <v>4862</v>
      </c>
      <c r="D6" s="157">
        <f t="shared" ref="D6:D16" si="0">IF(C6/C$17&lt;0.01,"&lt;1%",C6/C$17)</f>
        <v>2.3110561840479132E-2</v>
      </c>
      <c r="F6" s="380"/>
      <c r="G6" s="285" t="s">
        <v>44</v>
      </c>
      <c r="H6" s="12">
        <v>115</v>
      </c>
      <c r="I6" s="35">
        <v>131</v>
      </c>
      <c r="J6" s="6"/>
      <c r="V6" s="138"/>
    </row>
    <row r="7" spans="2:27" ht="15.4">
      <c r="B7" s="12" t="s">
        <v>41</v>
      </c>
      <c r="C7" s="35">
        <v>54118</v>
      </c>
      <c r="D7" s="157">
        <f t="shared" si="0"/>
        <v>0.25723928130050383</v>
      </c>
      <c r="F7" s="380"/>
      <c r="G7" s="285" t="s">
        <v>50</v>
      </c>
      <c r="H7" s="12">
        <v>47</v>
      </c>
      <c r="I7" s="241" t="s">
        <v>414</v>
      </c>
      <c r="J7" s="6"/>
      <c r="V7" s="138"/>
      <c r="X7" s="138"/>
    </row>
    <row r="8" spans="2:27" ht="15.4">
      <c r="B8" s="12" t="s">
        <v>42</v>
      </c>
      <c r="C8" s="35">
        <v>5628</v>
      </c>
      <c r="D8" s="157">
        <f t="shared" si="0"/>
        <v>2.6751592356687899E-2</v>
      </c>
      <c r="F8" s="380"/>
      <c r="G8" s="162" t="s">
        <v>112</v>
      </c>
      <c r="H8" s="14">
        <v>294</v>
      </c>
      <c r="I8" s="9">
        <v>285</v>
      </c>
      <c r="J8" s="6"/>
      <c r="V8" s="138"/>
      <c r="X8" s="138"/>
    </row>
    <row r="9" spans="2:27" ht="15.4">
      <c r="B9" s="12" t="s">
        <v>43</v>
      </c>
      <c r="C9" s="35">
        <v>36531</v>
      </c>
      <c r="D9" s="157">
        <f t="shared" si="0"/>
        <v>0.17364293183762716</v>
      </c>
      <c r="F9" s="378" t="s">
        <v>2</v>
      </c>
      <c r="G9" s="285" t="s">
        <v>41</v>
      </c>
      <c r="H9" s="12">
        <v>207</v>
      </c>
      <c r="I9" s="35">
        <v>123</v>
      </c>
      <c r="J9" s="8"/>
      <c r="V9" s="138"/>
      <c r="X9" s="138"/>
    </row>
    <row r="10" spans="2:27">
      <c r="B10" s="12" t="s">
        <v>44</v>
      </c>
      <c r="C10" s="35">
        <v>25515</v>
      </c>
      <c r="D10" s="157">
        <f t="shared" si="0"/>
        <v>0.12128053997528282</v>
      </c>
      <c r="F10" s="380"/>
      <c r="G10" s="285" t="s">
        <v>44</v>
      </c>
      <c r="H10" s="12">
        <v>198</v>
      </c>
      <c r="I10" s="35">
        <v>270</v>
      </c>
      <c r="V10" s="138"/>
      <c r="X10" s="138"/>
    </row>
    <row r="11" spans="2:27" ht="15.4">
      <c r="B11" s="12" t="s">
        <v>45</v>
      </c>
      <c r="C11" s="35">
        <v>41310</v>
      </c>
      <c r="D11" s="157">
        <f t="shared" si="0"/>
        <v>0.19635896948379122</v>
      </c>
      <c r="F11" s="380"/>
      <c r="G11" s="162" t="s">
        <v>112</v>
      </c>
      <c r="H11" s="14">
        <v>405</v>
      </c>
      <c r="I11" s="9">
        <v>393</v>
      </c>
      <c r="V11" s="138"/>
      <c r="W11" s="5"/>
      <c r="X11" s="5"/>
    </row>
    <row r="12" spans="2:27" ht="15.4">
      <c r="B12" s="12" t="s">
        <v>46</v>
      </c>
      <c r="C12" s="35">
        <v>3383</v>
      </c>
      <c r="D12" s="157">
        <f t="shared" si="0"/>
        <v>1.6080425895997719E-2</v>
      </c>
      <c r="F12" s="378" t="s">
        <v>3</v>
      </c>
      <c r="G12" s="285" t="s">
        <v>40</v>
      </c>
      <c r="H12" s="12">
        <v>48</v>
      </c>
      <c r="I12" s="35">
        <v>58</v>
      </c>
      <c r="U12" s="5"/>
      <c r="V12" s="138"/>
      <c r="W12" s="5"/>
      <c r="X12" s="5"/>
    </row>
    <row r="13" spans="2:27" ht="15.4">
      <c r="B13" s="12" t="s">
        <v>47</v>
      </c>
      <c r="C13" s="35">
        <v>13805</v>
      </c>
      <c r="D13" s="157">
        <f t="shared" si="0"/>
        <v>6.561935545203916E-2</v>
      </c>
      <c r="F13" s="378"/>
      <c r="G13" s="285" t="s">
        <v>150</v>
      </c>
      <c r="H13" s="12">
        <v>200</v>
      </c>
      <c r="I13" s="35">
        <v>124</v>
      </c>
      <c r="U13" s="5"/>
      <c r="V13" s="138"/>
      <c r="W13" s="5"/>
      <c r="X13" s="5"/>
    </row>
    <row r="14" spans="2:27">
      <c r="B14" s="12" t="s">
        <v>48</v>
      </c>
      <c r="C14" s="35">
        <v>3195</v>
      </c>
      <c r="D14" s="157" t="s">
        <v>329</v>
      </c>
      <c r="F14" s="378"/>
      <c r="G14" s="285" t="s">
        <v>41</v>
      </c>
      <c r="H14" s="35">
        <v>1428</v>
      </c>
      <c r="I14" s="35">
        <v>1309</v>
      </c>
    </row>
    <row r="15" spans="2:27" ht="12.75" customHeight="1">
      <c r="B15" s="12" t="s">
        <v>49</v>
      </c>
      <c r="C15" s="35">
        <v>16637</v>
      </c>
      <c r="D15" s="239">
        <f>C15/C$17</f>
        <v>7.9080711094210471E-2</v>
      </c>
      <c r="F15" s="378"/>
      <c r="G15" s="285" t="s">
        <v>43</v>
      </c>
      <c r="H15" s="12">
        <v>669</v>
      </c>
      <c r="I15" s="35">
        <v>747</v>
      </c>
    </row>
    <row r="16" spans="2:27">
      <c r="B16" s="12" t="s">
        <v>50</v>
      </c>
      <c r="C16" s="35">
        <v>4284</v>
      </c>
      <c r="D16" s="157">
        <f t="shared" si="0"/>
        <v>2.0363152390911684E-2</v>
      </c>
      <c r="F16" s="378"/>
      <c r="G16" s="285" t="s">
        <v>44</v>
      </c>
      <c r="H16" s="35">
        <v>1045</v>
      </c>
      <c r="I16" s="35">
        <v>1091</v>
      </c>
      <c r="V16" s="138"/>
    </row>
    <row r="17" spans="2:24">
      <c r="B17" s="24" t="s">
        <v>112</v>
      </c>
      <c r="C17" s="24">
        <f>SUM(C5:C16)</f>
        <v>210380</v>
      </c>
      <c r="D17" s="25">
        <f>C17/C17</f>
        <v>1</v>
      </c>
      <c r="F17" s="378"/>
      <c r="G17" s="285" t="s">
        <v>45</v>
      </c>
      <c r="H17" s="12">
        <v>551</v>
      </c>
      <c r="I17" s="35">
        <v>382</v>
      </c>
      <c r="V17" s="138"/>
    </row>
    <row r="18" spans="2:24">
      <c r="B18" s="375" t="s">
        <v>595</v>
      </c>
      <c r="C18" s="375"/>
      <c r="D18" s="375"/>
      <c r="F18" s="378"/>
      <c r="G18" s="162" t="s">
        <v>112</v>
      </c>
      <c r="H18" s="9">
        <v>3941</v>
      </c>
      <c r="I18" s="9">
        <v>3711</v>
      </c>
      <c r="V18" s="138"/>
    </row>
    <row r="19" spans="2:24">
      <c r="F19" s="378" t="s">
        <v>4</v>
      </c>
      <c r="G19" s="285" t="s">
        <v>150</v>
      </c>
      <c r="H19" s="12">
        <v>362</v>
      </c>
      <c r="I19" s="35">
        <v>262</v>
      </c>
      <c r="V19" s="138"/>
    </row>
    <row r="20" spans="2:24">
      <c r="F20" s="378"/>
      <c r="G20" s="285" t="s">
        <v>41</v>
      </c>
      <c r="H20" s="35">
        <v>1422</v>
      </c>
      <c r="I20" s="35">
        <v>1382</v>
      </c>
    </row>
    <row r="21" spans="2:24">
      <c r="F21" s="378"/>
      <c r="G21" s="285" t="s">
        <v>44</v>
      </c>
      <c r="H21" s="12">
        <v>812</v>
      </c>
      <c r="I21" s="240">
        <v>806</v>
      </c>
      <c r="X21" s="138"/>
    </row>
    <row r="22" spans="2:24">
      <c r="F22" s="378"/>
      <c r="G22" s="162" t="s">
        <v>112</v>
      </c>
      <c r="H22" s="9">
        <v>2596</v>
      </c>
      <c r="I22" s="9">
        <f>SUM(I19:I21)</f>
        <v>2450</v>
      </c>
    </row>
    <row r="23" spans="2:24">
      <c r="F23" s="378" t="s">
        <v>5</v>
      </c>
      <c r="G23" s="286" t="s">
        <v>44</v>
      </c>
      <c r="H23" s="35">
        <v>1088</v>
      </c>
      <c r="I23" s="35">
        <v>1618</v>
      </c>
    </row>
    <row r="24" spans="2:24">
      <c r="F24" s="378"/>
      <c r="G24" s="287" t="s">
        <v>49</v>
      </c>
      <c r="H24" s="12">
        <v>576</v>
      </c>
      <c r="I24" s="35">
        <v>537</v>
      </c>
      <c r="X24" s="138"/>
    </row>
    <row r="25" spans="2:24">
      <c r="F25" s="378"/>
      <c r="G25" s="287" t="s">
        <v>50</v>
      </c>
      <c r="H25" s="35">
        <v>1023</v>
      </c>
      <c r="I25" s="35">
        <v>517</v>
      </c>
      <c r="X25" s="138"/>
    </row>
    <row r="26" spans="2:24">
      <c r="F26" s="378"/>
      <c r="G26" s="288" t="s">
        <v>112</v>
      </c>
      <c r="H26" s="9">
        <v>2687</v>
      </c>
      <c r="I26" s="9">
        <v>2672</v>
      </c>
    </row>
    <row r="27" spans="2:24">
      <c r="F27" s="378" t="s">
        <v>6</v>
      </c>
      <c r="G27" s="285" t="s">
        <v>40</v>
      </c>
      <c r="H27" s="12">
        <v>155</v>
      </c>
      <c r="I27" s="35">
        <v>294</v>
      </c>
    </row>
    <row r="28" spans="2:24">
      <c r="F28" s="378"/>
      <c r="G28" s="285" t="s">
        <v>42</v>
      </c>
      <c r="H28" s="35">
        <v>4572</v>
      </c>
      <c r="I28" s="35">
        <v>4930</v>
      </c>
    </row>
    <row r="29" spans="2:24">
      <c r="F29" s="378"/>
      <c r="G29" s="285" t="s">
        <v>44</v>
      </c>
      <c r="H29" s="12">
        <v>571</v>
      </c>
      <c r="I29" s="35">
        <v>773</v>
      </c>
    </row>
    <row r="30" spans="2:24">
      <c r="F30" s="378"/>
      <c r="G30" s="285" t="s">
        <v>45</v>
      </c>
      <c r="H30" s="35">
        <v>4603</v>
      </c>
      <c r="I30" s="35">
        <v>5398</v>
      </c>
    </row>
    <row r="31" spans="2:24">
      <c r="F31" s="378"/>
      <c r="G31" s="285" t="s">
        <v>46</v>
      </c>
      <c r="H31" s="35">
        <v>2278</v>
      </c>
      <c r="I31" s="35">
        <v>1817</v>
      </c>
    </row>
    <row r="32" spans="2:24">
      <c r="F32" s="378"/>
      <c r="G32" s="285" t="s">
        <v>48</v>
      </c>
      <c r="H32" s="35">
        <v>3195</v>
      </c>
      <c r="I32" s="35">
        <v>1331</v>
      </c>
    </row>
    <row r="33" spans="6:9">
      <c r="F33" s="378"/>
      <c r="G33" s="162" t="s">
        <v>112</v>
      </c>
      <c r="H33" s="9">
        <v>15374</v>
      </c>
      <c r="I33" s="9">
        <v>14543</v>
      </c>
    </row>
    <row r="34" spans="6:9">
      <c r="F34" s="378" t="s">
        <v>7</v>
      </c>
      <c r="G34" s="285" t="s">
        <v>40</v>
      </c>
      <c r="H34" s="241" t="s">
        <v>414</v>
      </c>
      <c r="I34" s="241" t="s">
        <v>414</v>
      </c>
    </row>
    <row r="35" spans="6:9">
      <c r="F35" s="378"/>
      <c r="G35" s="285" t="s">
        <v>41</v>
      </c>
      <c r="H35" s="12">
        <v>30</v>
      </c>
      <c r="I35" s="35">
        <v>24</v>
      </c>
    </row>
    <row r="36" spans="6:9">
      <c r="F36" s="378"/>
      <c r="G36" s="285" t="s">
        <v>43</v>
      </c>
      <c r="H36" s="12">
        <v>25</v>
      </c>
      <c r="I36" s="35">
        <v>24</v>
      </c>
    </row>
    <row r="37" spans="6:9">
      <c r="F37" s="378"/>
      <c r="G37" s="285" t="s">
        <v>44</v>
      </c>
      <c r="H37" s="12">
        <v>30</v>
      </c>
      <c r="I37" s="35">
        <v>36</v>
      </c>
    </row>
    <row r="38" spans="6:9">
      <c r="F38" s="378"/>
      <c r="G38" s="162" t="s">
        <v>112</v>
      </c>
      <c r="H38" s="14">
        <v>86</v>
      </c>
      <c r="I38" s="242">
        <v>86</v>
      </c>
    </row>
    <row r="39" spans="6:9">
      <c r="F39" s="378" t="s">
        <v>8</v>
      </c>
      <c r="G39" s="285" t="s">
        <v>42</v>
      </c>
      <c r="H39" s="35">
        <v>1056</v>
      </c>
      <c r="I39" s="35">
        <v>1261</v>
      </c>
    </row>
    <row r="40" spans="6:9">
      <c r="F40" s="378"/>
      <c r="G40" s="285" t="s">
        <v>44</v>
      </c>
      <c r="H40" s="12">
        <v>409</v>
      </c>
      <c r="I40" s="35">
        <v>521</v>
      </c>
    </row>
    <row r="41" spans="6:9">
      <c r="F41" s="378"/>
      <c r="G41" s="285" t="s">
        <v>45</v>
      </c>
      <c r="H41" s="12">
        <v>684</v>
      </c>
      <c r="I41" s="35">
        <v>362</v>
      </c>
    </row>
    <row r="42" spans="6:9">
      <c r="F42" s="378"/>
      <c r="G42" s="285" t="s">
        <v>49</v>
      </c>
      <c r="H42" s="12">
        <v>263</v>
      </c>
      <c r="I42" s="35">
        <v>267</v>
      </c>
    </row>
    <row r="43" spans="6:9">
      <c r="F43" s="378"/>
      <c r="G43" s="162" t="s">
        <v>112</v>
      </c>
      <c r="H43" s="9">
        <v>2412</v>
      </c>
      <c r="I43" s="9">
        <v>2411</v>
      </c>
    </row>
    <row r="44" spans="6:9">
      <c r="F44" s="378" t="s">
        <v>9</v>
      </c>
      <c r="G44" s="285" t="s">
        <v>150</v>
      </c>
      <c r="H44" s="12">
        <v>137</v>
      </c>
      <c r="I44" s="35">
        <v>91</v>
      </c>
    </row>
    <row r="45" spans="6:9">
      <c r="F45" s="378"/>
      <c r="G45" s="285" t="s">
        <v>41</v>
      </c>
      <c r="H45" s="12">
        <v>553</v>
      </c>
      <c r="I45" s="35">
        <v>538</v>
      </c>
    </row>
    <row r="46" spans="6:9">
      <c r="F46" s="378"/>
      <c r="G46" s="285" t="s">
        <v>44</v>
      </c>
      <c r="H46" s="12">
        <v>287</v>
      </c>
      <c r="I46" s="35">
        <v>307</v>
      </c>
    </row>
    <row r="47" spans="6:9">
      <c r="F47" s="378"/>
      <c r="G47" s="162" t="s">
        <v>112</v>
      </c>
      <c r="H47" s="14">
        <v>977</v>
      </c>
      <c r="I47" s="9">
        <v>936</v>
      </c>
    </row>
    <row r="48" spans="6:9">
      <c r="F48" s="378" t="s">
        <v>10</v>
      </c>
      <c r="G48" s="285" t="s">
        <v>150</v>
      </c>
      <c r="H48" s="28" t="s">
        <v>414</v>
      </c>
      <c r="I48" s="283" t="s">
        <v>354</v>
      </c>
    </row>
    <row r="49" spans="6:9">
      <c r="F49" s="378"/>
      <c r="G49" s="285" t="s">
        <v>41</v>
      </c>
      <c r="H49" s="12">
        <v>51</v>
      </c>
      <c r="I49" s="35">
        <v>40</v>
      </c>
    </row>
    <row r="50" spans="6:9">
      <c r="F50" s="378"/>
      <c r="G50" s="285" t="s">
        <v>44</v>
      </c>
      <c r="H50" s="12">
        <v>18</v>
      </c>
      <c r="I50" s="35">
        <v>19</v>
      </c>
    </row>
    <row r="51" spans="6:9">
      <c r="F51" s="378"/>
      <c r="G51" s="285" t="s">
        <v>45</v>
      </c>
      <c r="H51" s="12">
        <v>87</v>
      </c>
      <c r="I51" s="35">
        <v>128</v>
      </c>
    </row>
    <row r="52" spans="6:9">
      <c r="F52" s="378"/>
      <c r="G52" s="162" t="s">
        <v>112</v>
      </c>
      <c r="H52" s="14">
        <v>159</v>
      </c>
      <c r="I52" s="9">
        <v>187</v>
      </c>
    </row>
    <row r="53" spans="6:9">
      <c r="F53" s="378" t="s">
        <v>11</v>
      </c>
      <c r="G53" s="285" t="s">
        <v>40</v>
      </c>
      <c r="H53" s="12">
        <v>16</v>
      </c>
      <c r="I53" s="35">
        <v>20</v>
      </c>
    </row>
    <row r="54" spans="6:9">
      <c r="F54" s="378"/>
      <c r="G54" s="285" t="s">
        <v>150</v>
      </c>
      <c r="H54" s="12">
        <v>87</v>
      </c>
      <c r="I54" s="35">
        <v>51</v>
      </c>
    </row>
    <row r="55" spans="6:9">
      <c r="F55" s="378"/>
      <c r="G55" s="285" t="s">
        <v>41</v>
      </c>
      <c r="H55" s="12">
        <v>597</v>
      </c>
      <c r="I55" s="35">
        <v>583</v>
      </c>
    </row>
    <row r="56" spans="6:9">
      <c r="F56" s="378"/>
      <c r="G56" s="285" t="s">
        <v>43</v>
      </c>
      <c r="H56" s="12">
        <v>183</v>
      </c>
      <c r="I56" s="35">
        <v>183</v>
      </c>
    </row>
    <row r="57" spans="6:9">
      <c r="F57" s="378"/>
      <c r="G57" s="285" t="s">
        <v>45</v>
      </c>
      <c r="H57" s="12">
        <v>148</v>
      </c>
      <c r="I57" s="35">
        <v>118</v>
      </c>
    </row>
    <row r="58" spans="6:9">
      <c r="F58" s="378"/>
      <c r="G58" s="285" t="s">
        <v>47</v>
      </c>
      <c r="H58" s="12">
        <v>156</v>
      </c>
      <c r="I58" s="35">
        <v>200</v>
      </c>
    </row>
    <row r="59" spans="6:9">
      <c r="F59" s="378"/>
      <c r="G59" s="162" t="s">
        <v>112</v>
      </c>
      <c r="H59" s="9">
        <v>1187</v>
      </c>
      <c r="I59" s="9">
        <v>1155</v>
      </c>
    </row>
    <row r="60" spans="6:9">
      <c r="F60" s="378" t="s">
        <v>12</v>
      </c>
      <c r="G60" s="285" t="s">
        <v>41</v>
      </c>
      <c r="H60" s="12">
        <v>29</v>
      </c>
      <c r="I60" s="241" t="s">
        <v>414</v>
      </c>
    </row>
    <row r="61" spans="6:9">
      <c r="F61" s="378"/>
      <c r="G61" s="285" t="s">
        <v>44</v>
      </c>
      <c r="H61" s="12">
        <v>30</v>
      </c>
      <c r="I61" s="35">
        <v>46</v>
      </c>
    </row>
    <row r="62" spans="6:9">
      <c r="F62" s="378"/>
      <c r="G62" s="162" t="s">
        <v>112</v>
      </c>
      <c r="H62" s="14">
        <v>59</v>
      </c>
      <c r="I62" s="242">
        <v>55</v>
      </c>
    </row>
    <row r="63" spans="6:9">
      <c r="F63" s="378" t="s">
        <v>13</v>
      </c>
      <c r="G63" s="285" t="s">
        <v>150</v>
      </c>
      <c r="H63" s="12">
        <v>235</v>
      </c>
      <c r="I63" s="35">
        <v>159</v>
      </c>
    </row>
    <row r="64" spans="6:9">
      <c r="F64" s="378"/>
      <c r="G64" s="285" t="s">
        <v>41</v>
      </c>
      <c r="H64" s="12">
        <v>855</v>
      </c>
      <c r="I64" s="35">
        <v>767</v>
      </c>
    </row>
    <row r="65" spans="6:9">
      <c r="F65" s="378"/>
      <c r="G65" s="285" t="s">
        <v>44</v>
      </c>
      <c r="H65" s="12">
        <v>494</v>
      </c>
      <c r="I65" s="35">
        <v>648</v>
      </c>
    </row>
    <row r="66" spans="6:9">
      <c r="F66" s="378"/>
      <c r="G66" s="162" t="s">
        <v>112</v>
      </c>
      <c r="H66" s="9">
        <v>1584</v>
      </c>
      <c r="I66" s="9">
        <v>1574</v>
      </c>
    </row>
    <row r="67" spans="6:9">
      <c r="F67" s="378" t="s">
        <v>14</v>
      </c>
      <c r="G67" s="285" t="s">
        <v>47</v>
      </c>
      <c r="H67" s="12">
        <v>792</v>
      </c>
      <c r="I67" s="35">
        <v>1037</v>
      </c>
    </row>
    <row r="68" spans="6:9">
      <c r="F68" s="378"/>
      <c r="G68" s="285" t="s">
        <v>49</v>
      </c>
      <c r="H68" s="12">
        <v>967</v>
      </c>
      <c r="I68" s="35">
        <v>721</v>
      </c>
    </row>
    <row r="69" spans="6:9">
      <c r="F69" s="378"/>
      <c r="G69" s="162" t="s">
        <v>112</v>
      </c>
      <c r="H69" s="9">
        <v>1759</v>
      </c>
      <c r="I69" s="9">
        <v>1758</v>
      </c>
    </row>
    <row r="70" spans="6:9">
      <c r="F70" s="378" t="s">
        <v>15</v>
      </c>
      <c r="G70" s="285" t="s">
        <v>43</v>
      </c>
      <c r="H70" s="35">
        <v>1238</v>
      </c>
      <c r="I70" s="35">
        <v>1356</v>
      </c>
    </row>
    <row r="71" spans="6:9">
      <c r="F71" s="378"/>
      <c r="G71" s="285" t="s">
        <v>44</v>
      </c>
      <c r="H71" s="12">
        <v>952</v>
      </c>
      <c r="I71" s="35">
        <v>751</v>
      </c>
    </row>
    <row r="72" spans="6:9">
      <c r="F72" s="378"/>
      <c r="G72" s="285" t="s">
        <v>49</v>
      </c>
      <c r="H72" s="12">
        <v>624</v>
      </c>
      <c r="I72" s="35">
        <v>569</v>
      </c>
    </row>
    <row r="73" spans="6:9">
      <c r="F73" s="378"/>
      <c r="G73" s="162" t="s">
        <v>112</v>
      </c>
      <c r="H73" s="9">
        <v>2814</v>
      </c>
      <c r="I73" s="9">
        <v>2676</v>
      </c>
    </row>
    <row r="74" spans="6:9">
      <c r="F74" s="378" t="s">
        <v>16</v>
      </c>
      <c r="G74" s="285" t="s">
        <v>150</v>
      </c>
      <c r="H74" s="12">
        <v>34</v>
      </c>
      <c r="I74" s="35">
        <v>11</v>
      </c>
    </row>
    <row r="75" spans="6:9">
      <c r="F75" s="378"/>
      <c r="G75" s="285" t="s">
        <v>41</v>
      </c>
      <c r="H75" s="12">
        <v>990</v>
      </c>
      <c r="I75" s="35">
        <v>965</v>
      </c>
    </row>
    <row r="76" spans="6:9">
      <c r="F76" s="378"/>
      <c r="G76" s="285" t="s">
        <v>44</v>
      </c>
      <c r="H76" s="12">
        <v>256</v>
      </c>
      <c r="I76" s="35">
        <v>358</v>
      </c>
    </row>
    <row r="77" spans="6:9">
      <c r="F77" s="378"/>
      <c r="G77" s="285" t="s">
        <v>49</v>
      </c>
      <c r="H77" s="12">
        <v>162</v>
      </c>
      <c r="I77" s="35">
        <v>131</v>
      </c>
    </row>
    <row r="78" spans="6:9">
      <c r="F78" s="378"/>
      <c r="G78" s="285" t="s">
        <v>50</v>
      </c>
      <c r="H78" s="12">
        <v>112</v>
      </c>
      <c r="I78" s="35">
        <v>75</v>
      </c>
    </row>
    <row r="79" spans="6:9">
      <c r="F79" s="378"/>
      <c r="G79" s="162" t="s">
        <v>112</v>
      </c>
      <c r="H79" s="9">
        <v>1554</v>
      </c>
      <c r="I79" s="9">
        <v>1540</v>
      </c>
    </row>
    <row r="80" spans="6:9">
      <c r="F80" s="378" t="s">
        <v>17</v>
      </c>
      <c r="G80" s="285" t="s">
        <v>40</v>
      </c>
      <c r="H80" s="12">
        <v>338</v>
      </c>
      <c r="I80" s="35">
        <v>530</v>
      </c>
    </row>
    <row r="81" spans="6:9">
      <c r="F81" s="378"/>
      <c r="G81" s="285" t="s">
        <v>150</v>
      </c>
      <c r="H81" s="12">
        <v>341</v>
      </c>
      <c r="I81" s="35">
        <v>127</v>
      </c>
    </row>
    <row r="82" spans="6:9">
      <c r="F82" s="378"/>
      <c r="G82" s="285" t="s">
        <v>41</v>
      </c>
      <c r="H82" s="35">
        <v>20266</v>
      </c>
      <c r="I82" s="35">
        <v>8993</v>
      </c>
    </row>
    <row r="83" spans="6:9">
      <c r="F83" s="378"/>
      <c r="G83" s="285" t="s">
        <v>43</v>
      </c>
      <c r="H83" s="35">
        <v>16888</v>
      </c>
      <c r="I83" s="35">
        <v>19868</v>
      </c>
    </row>
    <row r="84" spans="6:9">
      <c r="F84" s="378"/>
      <c r="G84" s="285" t="s">
        <v>44</v>
      </c>
      <c r="H84" s="35">
        <v>4181</v>
      </c>
      <c r="I84" s="35">
        <v>4549</v>
      </c>
    </row>
    <row r="85" spans="6:9">
      <c r="F85" s="378"/>
      <c r="G85" s="285" t="s">
        <v>45</v>
      </c>
      <c r="H85" s="35">
        <v>15990</v>
      </c>
      <c r="I85" s="35">
        <v>25789</v>
      </c>
    </row>
    <row r="86" spans="6:9">
      <c r="F86" s="378"/>
      <c r="G86" s="285" t="s">
        <v>47</v>
      </c>
      <c r="H86" s="35">
        <v>11304</v>
      </c>
      <c r="I86" s="35">
        <v>13352</v>
      </c>
    </row>
    <row r="87" spans="6:9">
      <c r="F87" s="378"/>
      <c r="G87" s="285" t="s">
        <v>49</v>
      </c>
      <c r="H87" s="35">
        <v>5473</v>
      </c>
      <c r="I87" s="35">
        <v>4327</v>
      </c>
    </row>
    <row r="88" spans="6:9">
      <c r="F88" s="378"/>
      <c r="G88" s="285" t="s">
        <v>50</v>
      </c>
      <c r="H88" s="35">
        <v>1881</v>
      </c>
      <c r="I88" s="35">
        <v>1565</v>
      </c>
    </row>
    <row r="89" spans="6:9">
      <c r="F89" s="378"/>
      <c r="G89" s="162" t="s">
        <v>112</v>
      </c>
      <c r="H89" s="9">
        <v>76662</v>
      </c>
      <c r="I89" s="9">
        <v>79100</v>
      </c>
    </row>
    <row r="90" spans="6:9">
      <c r="F90" s="378" t="s">
        <v>18</v>
      </c>
      <c r="G90" s="285" t="s">
        <v>40</v>
      </c>
      <c r="H90" s="12">
        <v>25</v>
      </c>
      <c r="I90" s="35">
        <v>27</v>
      </c>
    </row>
    <row r="91" spans="6:9">
      <c r="F91" s="378"/>
      <c r="G91" s="285" t="s">
        <v>150</v>
      </c>
      <c r="H91" s="12">
        <v>39</v>
      </c>
      <c r="I91" s="35">
        <v>31</v>
      </c>
    </row>
    <row r="92" spans="6:9">
      <c r="F92" s="378"/>
      <c r="G92" s="285" t="s">
        <v>41</v>
      </c>
      <c r="H92" s="35">
        <v>1966</v>
      </c>
      <c r="I92" s="35">
        <v>1489</v>
      </c>
    </row>
    <row r="93" spans="6:9">
      <c r="F93" s="378"/>
      <c r="G93" s="285" t="s">
        <v>43</v>
      </c>
      <c r="H93" s="35">
        <v>1537</v>
      </c>
      <c r="I93" s="35">
        <v>1752</v>
      </c>
    </row>
    <row r="94" spans="6:9">
      <c r="F94" s="378"/>
      <c r="G94" s="285" t="s">
        <v>45</v>
      </c>
      <c r="H94" s="35">
        <v>1109</v>
      </c>
      <c r="I94" s="35">
        <v>1215</v>
      </c>
    </row>
    <row r="95" spans="6:9">
      <c r="F95" s="378"/>
      <c r="G95" s="285" t="s">
        <v>47</v>
      </c>
      <c r="H95" s="35">
        <v>1407</v>
      </c>
      <c r="I95" s="35">
        <v>1829</v>
      </c>
    </row>
    <row r="96" spans="6:9">
      <c r="F96" s="378"/>
      <c r="G96" s="285" t="s">
        <v>49</v>
      </c>
      <c r="H96" s="12">
        <v>720</v>
      </c>
      <c r="I96" s="35">
        <v>493</v>
      </c>
    </row>
    <row r="97" spans="6:9">
      <c r="F97" s="378"/>
      <c r="G97" s="162" t="s">
        <v>112</v>
      </c>
      <c r="H97" s="9">
        <v>6803</v>
      </c>
      <c r="I97" s="9">
        <v>6836</v>
      </c>
    </row>
    <row r="98" spans="6:9">
      <c r="F98" s="378" t="s">
        <v>19</v>
      </c>
      <c r="G98" s="285" t="s">
        <v>40</v>
      </c>
      <c r="H98" s="241" t="s">
        <v>354</v>
      </c>
      <c r="I98" s="241" t="s">
        <v>414</v>
      </c>
    </row>
    <row r="99" spans="6:9">
      <c r="F99" s="378"/>
      <c r="G99" s="285" t="s">
        <v>150</v>
      </c>
      <c r="H99" s="12">
        <v>200</v>
      </c>
      <c r="I99" s="35">
        <v>129</v>
      </c>
    </row>
    <row r="100" spans="6:9">
      <c r="F100" s="378"/>
      <c r="G100" s="285" t="s">
        <v>41</v>
      </c>
      <c r="H100" s="12">
        <v>640</v>
      </c>
      <c r="I100" s="35">
        <v>599</v>
      </c>
    </row>
    <row r="101" spans="6:9">
      <c r="F101" s="378"/>
      <c r="G101" s="285" t="s">
        <v>44</v>
      </c>
      <c r="H101" s="12">
        <v>365</v>
      </c>
      <c r="I101" s="35">
        <v>427</v>
      </c>
    </row>
    <row r="102" spans="6:9">
      <c r="F102" s="378"/>
      <c r="G102" s="289" t="s">
        <v>50</v>
      </c>
      <c r="H102" s="12">
        <v>109</v>
      </c>
      <c r="I102" s="35">
        <v>96</v>
      </c>
    </row>
    <row r="103" spans="6:9">
      <c r="F103" s="378"/>
      <c r="G103" s="162" t="s">
        <v>112</v>
      </c>
      <c r="H103" s="9">
        <v>1314</v>
      </c>
      <c r="I103" s="9">
        <v>1259</v>
      </c>
    </row>
    <row r="104" spans="6:9">
      <c r="F104" s="378" t="s">
        <v>20</v>
      </c>
      <c r="G104" s="285" t="s">
        <v>40</v>
      </c>
      <c r="H104" s="12">
        <v>134</v>
      </c>
      <c r="I104" s="35">
        <v>232</v>
      </c>
    </row>
    <row r="105" spans="6:9">
      <c r="F105" s="378"/>
      <c r="G105" s="285" t="s">
        <v>41</v>
      </c>
      <c r="H105" s="12">
        <v>211</v>
      </c>
      <c r="I105" s="35">
        <v>101</v>
      </c>
    </row>
    <row r="106" spans="6:9">
      <c r="F106" s="378"/>
      <c r="G106" s="285" t="s">
        <v>44</v>
      </c>
      <c r="H106" s="12">
        <v>44</v>
      </c>
      <c r="I106" s="35">
        <v>39</v>
      </c>
    </row>
    <row r="107" spans="6:9">
      <c r="F107" s="378"/>
      <c r="G107" s="285" t="s">
        <v>45</v>
      </c>
      <c r="H107" s="12">
        <v>410</v>
      </c>
      <c r="I107" s="35">
        <v>482</v>
      </c>
    </row>
    <row r="108" spans="6:9">
      <c r="F108" s="378"/>
      <c r="G108" s="285" t="s">
        <v>49</v>
      </c>
      <c r="H108" s="12">
        <v>134</v>
      </c>
      <c r="I108" s="35">
        <v>127</v>
      </c>
    </row>
    <row r="109" spans="6:9">
      <c r="F109" s="378"/>
      <c r="G109" s="162" t="s">
        <v>112</v>
      </c>
      <c r="H109" s="14">
        <v>933</v>
      </c>
      <c r="I109" s="242">
        <v>981</v>
      </c>
    </row>
    <row r="110" spans="6:9">
      <c r="F110" s="378" t="s">
        <v>21</v>
      </c>
      <c r="G110" s="285" t="s">
        <v>150</v>
      </c>
      <c r="H110" s="12">
        <v>12</v>
      </c>
      <c r="I110" s="241" t="s">
        <v>414</v>
      </c>
    </row>
    <row r="111" spans="6:9">
      <c r="F111" s="378"/>
      <c r="G111" s="285" t="s">
        <v>41</v>
      </c>
      <c r="H111" s="12">
        <v>796</v>
      </c>
      <c r="I111" s="35">
        <v>736</v>
      </c>
    </row>
    <row r="112" spans="6:9">
      <c r="F112" s="378"/>
      <c r="G112" s="285" t="s">
        <v>43</v>
      </c>
      <c r="H112" s="12">
        <v>331</v>
      </c>
      <c r="I112" s="35">
        <v>345</v>
      </c>
    </row>
    <row r="113" spans="6:9">
      <c r="F113" s="378"/>
      <c r="G113" s="285" t="s">
        <v>44</v>
      </c>
      <c r="H113" s="12">
        <v>265</v>
      </c>
      <c r="I113" s="35">
        <v>279</v>
      </c>
    </row>
    <row r="114" spans="6:9">
      <c r="F114" s="378"/>
      <c r="G114" s="285" t="s">
        <v>45</v>
      </c>
      <c r="H114" s="12">
        <v>205</v>
      </c>
      <c r="I114" s="35">
        <v>107</v>
      </c>
    </row>
    <row r="115" spans="6:9">
      <c r="F115" s="378"/>
      <c r="G115" s="285" t="s">
        <v>49</v>
      </c>
      <c r="H115" s="12">
        <v>113</v>
      </c>
      <c r="I115" s="35">
        <v>91</v>
      </c>
    </row>
    <row r="116" spans="6:9">
      <c r="F116" s="378"/>
      <c r="G116" s="162" t="s">
        <v>112</v>
      </c>
      <c r="H116" s="9">
        <v>1722</v>
      </c>
      <c r="I116" s="9">
        <v>1561</v>
      </c>
    </row>
    <row r="117" spans="6:9">
      <c r="F117" s="378" t="s">
        <v>22</v>
      </c>
      <c r="G117" s="285" t="s">
        <v>41</v>
      </c>
      <c r="H117" s="12">
        <v>151</v>
      </c>
      <c r="I117" s="35">
        <v>121</v>
      </c>
    </row>
    <row r="118" spans="6:9">
      <c r="F118" s="378"/>
      <c r="G118" s="285" t="s">
        <v>44</v>
      </c>
      <c r="H118" s="12">
        <v>35</v>
      </c>
      <c r="I118" s="35">
        <v>38</v>
      </c>
    </row>
    <row r="119" spans="6:9">
      <c r="F119" s="378"/>
      <c r="G119" s="285" t="s">
        <v>45</v>
      </c>
      <c r="H119" s="12">
        <v>148</v>
      </c>
      <c r="I119" s="35">
        <v>168</v>
      </c>
    </row>
    <row r="120" spans="6:9">
      <c r="F120" s="378"/>
      <c r="G120" s="285" t="s">
        <v>50</v>
      </c>
      <c r="H120" s="241" t="s">
        <v>414</v>
      </c>
      <c r="I120" s="241" t="s">
        <v>414</v>
      </c>
    </row>
    <row r="121" spans="6:9">
      <c r="F121" s="378"/>
      <c r="G121" s="162" t="s">
        <v>112</v>
      </c>
      <c r="H121" s="14">
        <v>343</v>
      </c>
      <c r="I121" s="9">
        <v>328</v>
      </c>
    </row>
    <row r="122" spans="6:9">
      <c r="F122" s="378" t="s">
        <v>23</v>
      </c>
      <c r="G122" s="285" t="s">
        <v>150</v>
      </c>
      <c r="H122" s="12">
        <v>108</v>
      </c>
      <c r="I122" s="35">
        <v>56</v>
      </c>
    </row>
    <row r="123" spans="6:9">
      <c r="F123" s="378"/>
      <c r="G123" s="285" t="s">
        <v>41</v>
      </c>
      <c r="H123" s="12">
        <v>171</v>
      </c>
      <c r="I123" s="35">
        <v>70</v>
      </c>
    </row>
    <row r="124" spans="6:9">
      <c r="F124" s="378"/>
      <c r="G124" s="285" t="s">
        <v>43</v>
      </c>
      <c r="H124" s="12">
        <v>312</v>
      </c>
      <c r="I124" s="35">
        <v>369</v>
      </c>
    </row>
    <row r="125" spans="6:9">
      <c r="F125" s="378"/>
      <c r="G125" s="285" t="s">
        <v>44</v>
      </c>
      <c r="H125" s="12">
        <v>87</v>
      </c>
      <c r="I125" s="35">
        <v>115</v>
      </c>
    </row>
    <row r="126" spans="6:9">
      <c r="F126" s="378"/>
      <c r="G126" s="285" t="s">
        <v>45</v>
      </c>
      <c r="H126" s="12">
        <v>485</v>
      </c>
      <c r="I126" s="35">
        <v>697</v>
      </c>
    </row>
    <row r="127" spans="6:9">
      <c r="F127" s="378"/>
      <c r="G127" s="285" t="s">
        <v>49</v>
      </c>
      <c r="H127" s="12">
        <v>114</v>
      </c>
      <c r="I127" s="35">
        <v>89</v>
      </c>
    </row>
    <row r="128" spans="6:9">
      <c r="F128" s="378"/>
      <c r="G128" s="285" t="s">
        <v>50</v>
      </c>
      <c r="H128" s="12">
        <v>40</v>
      </c>
      <c r="I128" s="35">
        <v>31</v>
      </c>
    </row>
    <row r="129" spans="6:9">
      <c r="F129" s="378"/>
      <c r="G129" s="162" t="s">
        <v>112</v>
      </c>
      <c r="H129" s="9">
        <v>1317</v>
      </c>
      <c r="I129" s="9">
        <v>1427</v>
      </c>
    </row>
    <row r="130" spans="6:9">
      <c r="F130" s="378" t="s">
        <v>24</v>
      </c>
      <c r="G130" s="285" t="s">
        <v>150</v>
      </c>
      <c r="H130" s="12">
        <v>179</v>
      </c>
      <c r="I130" s="35">
        <v>127</v>
      </c>
    </row>
    <row r="131" spans="6:9">
      <c r="F131" s="378"/>
      <c r="G131" s="285" t="s">
        <v>41</v>
      </c>
      <c r="H131" s="12">
        <v>387</v>
      </c>
      <c r="I131" s="35">
        <v>237</v>
      </c>
    </row>
    <row r="132" spans="6:9">
      <c r="F132" s="378"/>
      <c r="G132" s="285" t="s">
        <v>44</v>
      </c>
      <c r="H132" s="12">
        <v>673</v>
      </c>
      <c r="I132" s="35">
        <v>864</v>
      </c>
    </row>
    <row r="133" spans="6:9">
      <c r="F133" s="378"/>
      <c r="G133" s="162" t="s">
        <v>112</v>
      </c>
      <c r="H133" s="9">
        <v>1239</v>
      </c>
      <c r="I133" s="9">
        <v>1228</v>
      </c>
    </row>
    <row r="134" spans="6:9">
      <c r="F134" s="378" t="s">
        <v>25</v>
      </c>
      <c r="G134" s="285" t="s">
        <v>41</v>
      </c>
      <c r="H134" s="12">
        <v>240</v>
      </c>
      <c r="I134" s="35">
        <v>125</v>
      </c>
    </row>
    <row r="135" spans="6:9">
      <c r="F135" s="378"/>
      <c r="G135" s="285" t="s">
        <v>47</v>
      </c>
      <c r="H135" s="12">
        <v>146</v>
      </c>
      <c r="I135" s="35">
        <v>273</v>
      </c>
    </row>
    <row r="136" spans="6:9">
      <c r="F136" s="378"/>
      <c r="G136" s="285" t="s">
        <v>49</v>
      </c>
      <c r="H136" s="12">
        <v>266</v>
      </c>
      <c r="I136" s="35">
        <v>301</v>
      </c>
    </row>
    <row r="137" spans="6:9">
      <c r="F137" s="378"/>
      <c r="G137" s="162" t="s">
        <v>112</v>
      </c>
      <c r="H137" s="14">
        <v>652</v>
      </c>
      <c r="I137" s="9">
        <v>699</v>
      </c>
    </row>
    <row r="138" spans="6:9">
      <c r="F138" s="378" t="s">
        <v>26</v>
      </c>
      <c r="G138" s="285" t="s">
        <v>41</v>
      </c>
      <c r="H138" s="12">
        <v>81</v>
      </c>
      <c r="I138" s="35">
        <v>34</v>
      </c>
    </row>
    <row r="139" spans="6:9">
      <c r="F139" s="378"/>
      <c r="G139" s="285" t="s">
        <v>44</v>
      </c>
      <c r="H139" s="12">
        <v>32</v>
      </c>
      <c r="I139" s="35">
        <v>34</v>
      </c>
    </row>
    <row r="140" spans="6:9">
      <c r="F140" s="378"/>
      <c r="G140" s="285" t="s">
        <v>45</v>
      </c>
      <c r="H140" s="12">
        <v>247</v>
      </c>
      <c r="I140" s="35">
        <v>332</v>
      </c>
    </row>
    <row r="141" spans="6:9">
      <c r="F141" s="378"/>
      <c r="G141" s="162" t="s">
        <v>112</v>
      </c>
      <c r="H141" s="14">
        <v>360</v>
      </c>
      <c r="I141" s="9">
        <v>400</v>
      </c>
    </row>
    <row r="142" spans="6:9">
      <c r="F142" s="378" t="s">
        <v>27</v>
      </c>
      <c r="G142" s="285" t="s">
        <v>40</v>
      </c>
      <c r="H142" s="12">
        <v>211</v>
      </c>
      <c r="I142" s="35">
        <v>352</v>
      </c>
    </row>
    <row r="143" spans="6:9">
      <c r="F143" s="378"/>
      <c r="G143" s="285" t="s">
        <v>150</v>
      </c>
      <c r="H143" s="35">
        <v>1204</v>
      </c>
      <c r="I143" s="35">
        <v>610</v>
      </c>
    </row>
    <row r="144" spans="6:9">
      <c r="F144" s="378"/>
      <c r="G144" s="285" t="s">
        <v>41</v>
      </c>
      <c r="H144" s="35">
        <v>4750</v>
      </c>
      <c r="I144" s="35">
        <v>3354</v>
      </c>
    </row>
    <row r="145" spans="6:9">
      <c r="F145" s="378"/>
      <c r="G145" s="285" t="s">
        <v>43</v>
      </c>
      <c r="H145" s="35">
        <v>2652</v>
      </c>
      <c r="I145" s="35">
        <v>2872</v>
      </c>
    </row>
    <row r="146" spans="6:9">
      <c r="F146" s="378"/>
      <c r="G146" s="285" t="s">
        <v>44</v>
      </c>
      <c r="H146" s="35">
        <v>1101</v>
      </c>
      <c r="I146" s="35">
        <v>1464</v>
      </c>
    </row>
    <row r="147" spans="6:9">
      <c r="F147" s="378"/>
      <c r="G147" s="285" t="s">
        <v>45</v>
      </c>
      <c r="H147" s="35">
        <v>5734</v>
      </c>
      <c r="I147" s="35">
        <v>8351</v>
      </c>
    </row>
    <row r="148" spans="6:9">
      <c r="F148" s="378"/>
      <c r="G148" s="285" t="s">
        <v>46</v>
      </c>
      <c r="H148" s="12">
        <v>684</v>
      </c>
      <c r="I148" s="35">
        <v>577</v>
      </c>
    </row>
    <row r="149" spans="6:9">
      <c r="F149" s="378"/>
      <c r="G149" s="285" t="s">
        <v>49</v>
      </c>
      <c r="H149" s="35">
        <v>1646</v>
      </c>
      <c r="I149" s="35">
        <v>1564</v>
      </c>
    </row>
    <row r="150" spans="6:9">
      <c r="F150" s="378"/>
      <c r="G150" s="285" t="s">
        <v>50</v>
      </c>
      <c r="H150" s="12">
        <v>852</v>
      </c>
      <c r="I150" s="35">
        <v>617</v>
      </c>
    </row>
    <row r="151" spans="6:9">
      <c r="F151" s="378"/>
      <c r="G151" s="162" t="s">
        <v>112</v>
      </c>
      <c r="H151" s="9">
        <v>18834</v>
      </c>
      <c r="I151" s="9">
        <v>19761</v>
      </c>
    </row>
    <row r="152" spans="6:9">
      <c r="F152" s="378" t="s">
        <v>28</v>
      </c>
      <c r="G152" s="285" t="s">
        <v>44</v>
      </c>
      <c r="H152" s="35">
        <v>1246</v>
      </c>
      <c r="I152" s="35">
        <v>1293</v>
      </c>
    </row>
    <row r="153" spans="6:9">
      <c r="F153" s="378"/>
      <c r="G153" s="285" t="s">
        <v>49</v>
      </c>
      <c r="H153" s="12">
        <v>385</v>
      </c>
      <c r="I153" s="35">
        <v>327</v>
      </c>
    </row>
    <row r="154" spans="6:9">
      <c r="F154" s="378"/>
      <c r="G154" s="162" t="s">
        <v>112</v>
      </c>
      <c r="H154" s="9">
        <v>1631</v>
      </c>
      <c r="I154" s="9">
        <v>1620</v>
      </c>
    </row>
    <row r="155" spans="6:9">
      <c r="F155" s="378" t="s">
        <v>29</v>
      </c>
      <c r="G155" s="285" t="s">
        <v>40</v>
      </c>
      <c r="H155" s="12">
        <v>28</v>
      </c>
      <c r="I155" s="35">
        <v>56</v>
      </c>
    </row>
    <row r="156" spans="6:9">
      <c r="F156" s="378"/>
      <c r="G156" s="285" t="s">
        <v>43</v>
      </c>
      <c r="H156" s="35">
        <v>1822</v>
      </c>
      <c r="I156" s="35">
        <v>1947</v>
      </c>
    </row>
    <row r="157" spans="6:9">
      <c r="F157" s="378"/>
      <c r="G157" s="285" t="s">
        <v>44</v>
      </c>
      <c r="H157" s="35">
        <v>1120</v>
      </c>
      <c r="I157" s="35">
        <v>836</v>
      </c>
    </row>
    <row r="158" spans="6:9">
      <c r="F158" s="378"/>
      <c r="G158" s="285" t="s">
        <v>49</v>
      </c>
      <c r="H158" s="12">
        <v>695</v>
      </c>
      <c r="I158" s="35">
        <v>584</v>
      </c>
    </row>
    <row r="159" spans="6:9">
      <c r="F159" s="378"/>
      <c r="G159" s="162" t="s">
        <v>112</v>
      </c>
      <c r="H159" s="9">
        <v>3665</v>
      </c>
      <c r="I159" s="9">
        <v>3423</v>
      </c>
    </row>
    <row r="160" spans="6:9">
      <c r="F160" s="378" t="s">
        <v>30</v>
      </c>
      <c r="G160" s="285" t="s">
        <v>150</v>
      </c>
      <c r="H160" s="12">
        <v>53</v>
      </c>
      <c r="I160" s="243" t="s">
        <v>354</v>
      </c>
    </row>
    <row r="161" spans="6:9">
      <c r="F161" s="378"/>
      <c r="G161" s="285" t="s">
        <v>44</v>
      </c>
      <c r="H161" s="12">
        <v>42</v>
      </c>
      <c r="I161" s="244">
        <v>10</v>
      </c>
    </row>
    <row r="162" spans="6:9">
      <c r="F162" s="378"/>
      <c r="G162" s="285" t="s">
        <v>45</v>
      </c>
      <c r="H162" s="12">
        <v>222</v>
      </c>
      <c r="I162" s="244">
        <v>338</v>
      </c>
    </row>
    <row r="163" spans="6:9">
      <c r="F163" s="378"/>
      <c r="G163" s="285" t="s">
        <v>49</v>
      </c>
      <c r="H163" s="12">
        <v>56</v>
      </c>
      <c r="I163" s="243">
        <v>59</v>
      </c>
    </row>
    <row r="164" spans="6:9">
      <c r="F164" s="378"/>
      <c r="G164" s="162" t="s">
        <v>112</v>
      </c>
      <c r="H164" s="14">
        <v>373</v>
      </c>
      <c r="I164" s="9">
        <v>407</v>
      </c>
    </row>
    <row r="165" spans="6:9">
      <c r="F165" s="378" t="s">
        <v>31</v>
      </c>
      <c r="G165" s="285" t="s">
        <v>40</v>
      </c>
      <c r="H165" s="12">
        <v>74</v>
      </c>
      <c r="I165" s="35">
        <v>121</v>
      </c>
    </row>
    <row r="166" spans="6:9">
      <c r="F166" s="378"/>
      <c r="G166" s="285" t="s">
        <v>150</v>
      </c>
      <c r="H166" s="12">
        <v>466</v>
      </c>
      <c r="I166" s="35">
        <v>318</v>
      </c>
    </row>
    <row r="167" spans="6:9">
      <c r="F167" s="378"/>
      <c r="G167" s="285" t="s">
        <v>41</v>
      </c>
      <c r="H167" s="35">
        <v>7826</v>
      </c>
      <c r="I167" s="35">
        <v>5263</v>
      </c>
    </row>
    <row r="168" spans="6:9">
      <c r="F168" s="378"/>
      <c r="G168" s="285" t="s">
        <v>43</v>
      </c>
      <c r="H168" s="35">
        <v>2647</v>
      </c>
      <c r="I168" s="35">
        <v>3112</v>
      </c>
    </row>
    <row r="169" spans="6:9">
      <c r="F169" s="378"/>
      <c r="G169" s="285" t="s">
        <v>44</v>
      </c>
      <c r="H169" s="35">
        <v>2489</v>
      </c>
      <c r="I169" s="35">
        <v>2995</v>
      </c>
    </row>
    <row r="170" spans="6:9">
      <c r="F170" s="378"/>
      <c r="G170" s="285" t="s">
        <v>45</v>
      </c>
      <c r="H170" s="35">
        <v>5620</v>
      </c>
      <c r="I170" s="35">
        <v>8482</v>
      </c>
    </row>
    <row r="171" spans="6:9">
      <c r="F171" s="378"/>
      <c r="G171" s="285" t="s">
        <v>49</v>
      </c>
      <c r="H171" s="35">
        <v>1877</v>
      </c>
      <c r="I171" s="35">
        <v>1719</v>
      </c>
    </row>
    <row r="172" spans="6:9">
      <c r="F172" s="378"/>
      <c r="G172" s="162" t="s">
        <v>112</v>
      </c>
      <c r="H172" s="9">
        <v>20999</v>
      </c>
      <c r="I172" s="9">
        <v>22010</v>
      </c>
    </row>
    <row r="173" spans="6:9">
      <c r="F173" s="378" t="s">
        <v>32</v>
      </c>
      <c r="G173" s="285" t="s">
        <v>40</v>
      </c>
      <c r="H173" s="12">
        <v>23</v>
      </c>
      <c r="I173" s="35">
        <v>35</v>
      </c>
    </row>
    <row r="174" spans="6:9">
      <c r="F174" s="378"/>
      <c r="G174" s="285" t="s">
        <v>150</v>
      </c>
      <c r="H174" s="12">
        <v>382</v>
      </c>
      <c r="I174" s="35">
        <v>248</v>
      </c>
    </row>
    <row r="175" spans="6:9">
      <c r="F175" s="378"/>
      <c r="G175" s="285" t="s">
        <v>41</v>
      </c>
      <c r="H175" s="35">
        <v>5393</v>
      </c>
      <c r="I175" s="35">
        <v>3777</v>
      </c>
    </row>
    <row r="176" spans="6:9">
      <c r="F176" s="378"/>
      <c r="G176" s="285" t="s">
        <v>43</v>
      </c>
      <c r="H176" s="35">
        <v>1873</v>
      </c>
      <c r="I176" s="35">
        <v>2001</v>
      </c>
    </row>
    <row r="177" spans="6:9">
      <c r="F177" s="378"/>
      <c r="G177" s="285" t="s">
        <v>44</v>
      </c>
      <c r="H177" s="35">
        <v>1784</v>
      </c>
      <c r="I177" s="35">
        <v>1931</v>
      </c>
    </row>
    <row r="178" spans="6:9">
      <c r="F178" s="378"/>
      <c r="G178" s="285" t="s">
        <v>45</v>
      </c>
      <c r="H178" s="35">
        <v>3260</v>
      </c>
      <c r="I178" s="35">
        <v>4775</v>
      </c>
    </row>
    <row r="179" spans="6:9">
      <c r="F179" s="378"/>
      <c r="G179" s="285" t="s">
        <v>46</v>
      </c>
      <c r="H179" s="12">
        <v>278</v>
      </c>
      <c r="I179" s="35">
        <v>215</v>
      </c>
    </row>
    <row r="180" spans="6:9">
      <c r="F180" s="378"/>
      <c r="G180" s="162" t="s">
        <v>112</v>
      </c>
      <c r="H180" s="9">
        <v>12993</v>
      </c>
      <c r="I180" s="9">
        <v>12982</v>
      </c>
    </row>
    <row r="181" spans="6:9">
      <c r="F181" s="378" t="s">
        <v>33</v>
      </c>
      <c r="G181" s="285" t="s">
        <v>41</v>
      </c>
      <c r="H181" s="12">
        <v>675</v>
      </c>
      <c r="I181" s="35">
        <v>524</v>
      </c>
    </row>
    <row r="182" spans="6:9">
      <c r="F182" s="378"/>
      <c r="G182" s="285" t="s">
        <v>44</v>
      </c>
      <c r="H182" s="12">
        <v>116</v>
      </c>
      <c r="I182" s="35">
        <v>135</v>
      </c>
    </row>
    <row r="183" spans="6:9">
      <c r="F183" s="378"/>
      <c r="G183" s="285" t="s">
        <v>45</v>
      </c>
      <c r="H183" s="12">
        <v>420</v>
      </c>
      <c r="I183" s="35">
        <v>601</v>
      </c>
    </row>
    <row r="184" spans="6:9">
      <c r="F184" s="378"/>
      <c r="G184" s="162" t="s">
        <v>112</v>
      </c>
      <c r="H184" s="9">
        <v>1211</v>
      </c>
      <c r="I184" s="9">
        <v>1260</v>
      </c>
    </row>
    <row r="185" spans="6:9">
      <c r="F185" s="378" t="s">
        <v>34</v>
      </c>
      <c r="G185" s="285" t="s">
        <v>40</v>
      </c>
      <c r="H185" s="12">
        <v>16</v>
      </c>
      <c r="I185" s="35">
        <v>52</v>
      </c>
    </row>
    <row r="186" spans="6:9">
      <c r="F186" s="378"/>
      <c r="G186" s="285" t="s">
        <v>150</v>
      </c>
      <c r="H186" s="12">
        <v>246</v>
      </c>
      <c r="I186" s="35">
        <v>172</v>
      </c>
    </row>
    <row r="187" spans="6:9">
      <c r="F187" s="378"/>
      <c r="G187" s="285" t="s">
        <v>41</v>
      </c>
      <c r="H187" s="35">
        <v>1904</v>
      </c>
      <c r="I187" s="35">
        <v>1362</v>
      </c>
    </row>
    <row r="188" spans="6:9">
      <c r="F188" s="378"/>
      <c r="G188" s="285" t="s">
        <v>43</v>
      </c>
      <c r="H188" s="35">
        <v>1434</v>
      </c>
      <c r="I188" s="35">
        <v>1418</v>
      </c>
    </row>
    <row r="189" spans="6:9">
      <c r="F189" s="378"/>
      <c r="G189" s="285" t="s">
        <v>44</v>
      </c>
      <c r="H189" s="12">
        <v>965</v>
      </c>
      <c r="I189" s="35">
        <v>1132</v>
      </c>
    </row>
    <row r="190" spans="6:9">
      <c r="F190" s="378"/>
      <c r="G190" s="285" t="s">
        <v>45</v>
      </c>
      <c r="H190" s="35">
        <v>1387</v>
      </c>
      <c r="I190" s="35">
        <v>1972</v>
      </c>
    </row>
    <row r="191" spans="6:9">
      <c r="F191" s="378"/>
      <c r="G191" s="285" t="s">
        <v>46</v>
      </c>
      <c r="H191" s="12">
        <v>143</v>
      </c>
      <c r="I191" s="35">
        <v>80</v>
      </c>
    </row>
    <row r="192" spans="6:9">
      <c r="F192" s="378"/>
      <c r="G192" s="285" t="s">
        <v>49</v>
      </c>
      <c r="H192" s="12">
        <v>474</v>
      </c>
      <c r="I192" s="35">
        <v>430</v>
      </c>
    </row>
    <row r="193" spans="6:9">
      <c r="F193" s="378"/>
      <c r="G193" s="162" t="s">
        <v>112</v>
      </c>
      <c r="H193" s="9">
        <v>6569</v>
      </c>
      <c r="I193" s="9">
        <v>6618</v>
      </c>
    </row>
    <row r="194" spans="6:9">
      <c r="F194" s="378" t="s">
        <v>35</v>
      </c>
      <c r="G194" s="285" t="s">
        <v>150</v>
      </c>
      <c r="H194" s="12">
        <v>34</v>
      </c>
      <c r="I194" s="243" t="s">
        <v>354</v>
      </c>
    </row>
    <row r="195" spans="6:9">
      <c r="F195" s="378"/>
      <c r="G195" s="285" t="s">
        <v>44</v>
      </c>
      <c r="H195" s="12">
        <v>54</v>
      </c>
      <c r="I195" s="244">
        <v>12</v>
      </c>
    </row>
    <row r="196" spans="6:9">
      <c r="F196" s="378"/>
      <c r="G196" s="285" t="s">
        <v>49</v>
      </c>
      <c r="H196" s="12">
        <v>30</v>
      </c>
      <c r="I196" s="244">
        <v>39</v>
      </c>
    </row>
    <row r="197" spans="6:9">
      <c r="F197" s="378"/>
      <c r="G197" s="162" t="s">
        <v>112</v>
      </c>
      <c r="H197" s="14">
        <v>118</v>
      </c>
      <c r="I197" s="9">
        <v>51</v>
      </c>
    </row>
    <row r="198" spans="6:9">
      <c r="F198" s="378" t="s">
        <v>36</v>
      </c>
      <c r="G198" s="285" t="s">
        <v>40</v>
      </c>
      <c r="H198" s="12">
        <v>20</v>
      </c>
      <c r="I198" s="35">
        <v>52</v>
      </c>
    </row>
    <row r="199" spans="6:9">
      <c r="F199" s="378"/>
      <c r="G199" s="285" t="s">
        <v>150</v>
      </c>
      <c r="H199" s="12">
        <v>86</v>
      </c>
      <c r="I199" s="35">
        <v>44</v>
      </c>
    </row>
    <row r="200" spans="6:9">
      <c r="F200" s="378"/>
      <c r="G200" s="285" t="s">
        <v>41</v>
      </c>
      <c r="H200" s="12">
        <v>504</v>
      </c>
      <c r="I200" s="35">
        <v>439</v>
      </c>
    </row>
    <row r="201" spans="6:9">
      <c r="F201" s="378"/>
      <c r="G201" s="285" t="s">
        <v>43</v>
      </c>
      <c r="H201" s="12">
        <v>267</v>
      </c>
      <c r="I201" s="35">
        <v>292</v>
      </c>
    </row>
    <row r="202" spans="6:9">
      <c r="F202" s="378"/>
      <c r="G202" s="285" t="s">
        <v>44</v>
      </c>
      <c r="H202" s="12">
        <v>318</v>
      </c>
      <c r="I202" s="35">
        <v>376</v>
      </c>
    </row>
    <row r="203" spans="6:9">
      <c r="F203" s="378"/>
      <c r="G203" s="285" t="s">
        <v>49</v>
      </c>
      <c r="H203" s="12">
        <v>14</v>
      </c>
      <c r="I203" s="243" t="s">
        <v>354</v>
      </c>
    </row>
    <row r="204" spans="6:9">
      <c r="F204" s="378"/>
      <c r="G204" s="162" t="s">
        <v>112</v>
      </c>
      <c r="H204" s="9">
        <v>1209</v>
      </c>
      <c r="I204" s="9">
        <v>1203</v>
      </c>
    </row>
    <row r="205" spans="6:9">
      <c r="F205" s="378" t="s">
        <v>37</v>
      </c>
      <c r="G205" s="285" t="s">
        <v>43</v>
      </c>
      <c r="H205" s="35">
        <v>3906</v>
      </c>
      <c r="I205" s="35">
        <v>4221</v>
      </c>
    </row>
    <row r="206" spans="6:9">
      <c r="F206" s="378"/>
      <c r="G206" s="285" t="s">
        <v>44</v>
      </c>
      <c r="H206" s="35">
        <v>3622</v>
      </c>
      <c r="I206" s="35">
        <v>2948</v>
      </c>
    </row>
    <row r="207" spans="6:9">
      <c r="F207" s="378"/>
      <c r="G207" s="285" t="s">
        <v>49</v>
      </c>
      <c r="H207" s="35">
        <v>1859</v>
      </c>
      <c r="I207" s="35">
        <v>1834</v>
      </c>
    </row>
    <row r="208" spans="6:9">
      <c r="F208" s="378"/>
      <c r="G208" s="162" t="s">
        <v>112</v>
      </c>
      <c r="H208" s="9">
        <v>9387</v>
      </c>
      <c r="I208" s="9">
        <v>9003</v>
      </c>
    </row>
    <row r="209" spans="6:9">
      <c r="F209" s="378" t="s">
        <v>38</v>
      </c>
      <c r="G209" s="285" t="s">
        <v>150</v>
      </c>
      <c r="H209" s="12">
        <v>60</v>
      </c>
      <c r="I209" s="284" t="s">
        <v>354</v>
      </c>
    </row>
    <row r="210" spans="6:9">
      <c r="F210" s="378"/>
      <c r="G210" s="285" t="s">
        <v>41</v>
      </c>
      <c r="H210" s="12">
        <v>209</v>
      </c>
      <c r="I210" s="35">
        <v>155</v>
      </c>
    </row>
    <row r="211" spans="6:9">
      <c r="F211" s="378"/>
      <c r="G211" s="285" t="s">
        <v>43</v>
      </c>
      <c r="H211" s="12">
        <v>251</v>
      </c>
      <c r="I211" s="35">
        <v>242</v>
      </c>
    </row>
    <row r="212" spans="6:9">
      <c r="F212" s="378"/>
      <c r="G212" s="285" t="s">
        <v>44</v>
      </c>
      <c r="H212" s="12">
        <v>237</v>
      </c>
      <c r="I212" s="35">
        <v>373</v>
      </c>
    </row>
    <row r="213" spans="6:9">
      <c r="F213" s="378"/>
      <c r="G213" s="285" t="s">
        <v>50</v>
      </c>
      <c r="H213" s="12">
        <v>108</v>
      </c>
      <c r="I213" s="35">
        <v>119</v>
      </c>
    </row>
    <row r="214" spans="6:9">
      <c r="F214" s="378"/>
      <c r="G214" s="162" t="s">
        <v>112</v>
      </c>
      <c r="H214" s="14">
        <v>865</v>
      </c>
      <c r="I214" s="9">
        <v>889</v>
      </c>
    </row>
    <row r="215" spans="6:9">
      <c r="F215" s="378" t="s">
        <v>39</v>
      </c>
      <c r="G215" s="285" t="s">
        <v>40</v>
      </c>
      <c r="H215" s="12">
        <v>23</v>
      </c>
      <c r="I215" s="35">
        <v>21</v>
      </c>
    </row>
    <row r="216" spans="6:9">
      <c r="F216" s="378"/>
      <c r="G216" s="285" t="s">
        <v>150</v>
      </c>
      <c r="H216" s="12">
        <v>481</v>
      </c>
      <c r="I216" s="35">
        <v>282</v>
      </c>
    </row>
    <row r="217" spans="6:9">
      <c r="F217" s="378"/>
      <c r="G217" s="285" t="s">
        <v>41</v>
      </c>
      <c r="H217" s="35">
        <v>1567</v>
      </c>
      <c r="I217" s="35">
        <v>1512</v>
      </c>
    </row>
    <row r="218" spans="6:9">
      <c r="F218" s="378"/>
      <c r="G218" s="285" t="s">
        <v>43</v>
      </c>
      <c r="H218" s="12">
        <v>496</v>
      </c>
      <c r="I218" s="35">
        <v>548</v>
      </c>
    </row>
    <row r="219" spans="6:9">
      <c r="F219" s="378"/>
      <c r="G219" s="285" t="s">
        <v>44</v>
      </c>
      <c r="H219" s="12">
        <v>434</v>
      </c>
      <c r="I219" s="35">
        <v>532</v>
      </c>
    </row>
    <row r="220" spans="6:9">
      <c r="F220" s="378"/>
      <c r="G220" s="285" t="s">
        <v>49</v>
      </c>
      <c r="H220" s="12">
        <v>189</v>
      </c>
      <c r="I220" s="35">
        <v>156</v>
      </c>
    </row>
    <row r="221" spans="6:9">
      <c r="F221" s="378"/>
      <c r="G221" s="285" t="s">
        <v>50</v>
      </c>
      <c r="H221" s="12">
        <v>103</v>
      </c>
      <c r="I221" s="35">
        <v>89</v>
      </c>
    </row>
    <row r="222" spans="6:9">
      <c r="F222" s="378"/>
      <c r="G222" s="146" t="s">
        <v>112</v>
      </c>
      <c r="H222" s="9">
        <v>3293</v>
      </c>
      <c r="I222" s="9">
        <v>3140</v>
      </c>
    </row>
    <row r="223" spans="6:9">
      <c r="F223" s="162" t="s">
        <v>337</v>
      </c>
      <c r="G223" s="14"/>
      <c r="H223" s="9">
        <v>210380</v>
      </c>
      <c r="I223" s="9">
        <v>212618</v>
      </c>
    </row>
    <row r="224" spans="6:9">
      <c r="F224" s="190" t="s">
        <v>595</v>
      </c>
    </row>
    <row r="225" spans="6:6">
      <c r="F225" s="159" t="s">
        <v>413</v>
      </c>
    </row>
    <row r="249" spans="22:22">
      <c r="V249" s="82"/>
    </row>
    <row r="256" spans="22:22">
      <c r="V256" s="82"/>
    </row>
    <row r="264" spans="19:22">
      <c r="V264" s="82"/>
    </row>
    <row r="265" spans="19:22">
      <c r="V265" s="82"/>
    </row>
    <row r="272" spans="19:22">
      <c r="S272">
        <f t="shared" ref="S272:U272" si="1">SUM(S7:S271)</f>
        <v>0</v>
      </c>
      <c r="T272">
        <f t="shared" si="1"/>
        <v>0</v>
      </c>
      <c r="U272">
        <f t="shared" si="1"/>
        <v>0</v>
      </c>
    </row>
  </sheetData>
  <mergeCells count="42">
    <mergeCell ref="F155:F159"/>
    <mergeCell ref="F160:F164"/>
    <mergeCell ref="B3:D3"/>
    <mergeCell ref="F3:I3"/>
    <mergeCell ref="F5:F8"/>
    <mergeCell ref="F9:F11"/>
    <mergeCell ref="B18:D18"/>
    <mergeCell ref="F117:F121"/>
    <mergeCell ref="F122:F129"/>
    <mergeCell ref="F74:F79"/>
    <mergeCell ref="F80:F89"/>
    <mergeCell ref="F12:F18"/>
    <mergeCell ref="F19:F22"/>
    <mergeCell ref="F23:F26"/>
    <mergeCell ref="F70:F73"/>
    <mergeCell ref="F90:F97"/>
    <mergeCell ref="F209:F214"/>
    <mergeCell ref="F215:F222"/>
    <mergeCell ref="F165:F172"/>
    <mergeCell ref="F173:F180"/>
    <mergeCell ref="F181:F184"/>
    <mergeCell ref="F185:F193"/>
    <mergeCell ref="F194:F197"/>
    <mergeCell ref="F198:F204"/>
    <mergeCell ref="F205:F208"/>
    <mergeCell ref="F27:F33"/>
    <mergeCell ref="F34:F38"/>
    <mergeCell ref="F39:F43"/>
    <mergeCell ref="F44:F47"/>
    <mergeCell ref="F48:F52"/>
    <mergeCell ref="F152:F154"/>
    <mergeCell ref="F53:F59"/>
    <mergeCell ref="F60:F62"/>
    <mergeCell ref="F63:F66"/>
    <mergeCell ref="F67:F69"/>
    <mergeCell ref="F98:F103"/>
    <mergeCell ref="F104:F109"/>
    <mergeCell ref="F110:F116"/>
    <mergeCell ref="F130:F133"/>
    <mergeCell ref="F134:F137"/>
    <mergeCell ref="F138:F141"/>
    <mergeCell ref="F142:F151"/>
  </mergeCells>
  <hyperlinks>
    <hyperlink ref="B1" location="'Table of Contents'!A1" display="Table of Contents" xr:uid="{CECA8F24-E7B6-4B56-850F-2BA68A192C44}"/>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4342D-59C9-4DC0-A9B4-3B7E7948AECC}">
  <dimension ref="B1:AE33"/>
  <sheetViews>
    <sheetView workbookViewId="0"/>
  </sheetViews>
  <sheetFormatPr defaultRowHeight="14.25"/>
  <cols>
    <col min="1" max="1" width="9.1328125"/>
    <col min="2" max="2" width="18.59765625" customWidth="1"/>
    <col min="3" max="3" width="12.59765625" customWidth="1"/>
    <col min="5" max="5" width="11.1328125" customWidth="1"/>
    <col min="6" max="6" width="12" customWidth="1"/>
    <col min="8" max="12" width="10.3984375" customWidth="1"/>
    <col min="13" max="15" width="9" customWidth="1"/>
    <col min="16" max="16" width="10.46484375" customWidth="1"/>
    <col min="17" max="24" width="9" customWidth="1"/>
    <col min="27" max="27" width="35.3984375" customWidth="1"/>
    <col min="28" max="28" width="28.265625" customWidth="1"/>
  </cols>
  <sheetData>
    <row r="1" spans="2:31">
      <c r="B1" s="11" t="s">
        <v>114</v>
      </c>
    </row>
    <row r="2" spans="2:31">
      <c r="B2" s="11"/>
      <c r="AC2" s="138"/>
    </row>
    <row r="3" spans="2:31">
      <c r="B3" s="11"/>
      <c r="D3" t="s">
        <v>405</v>
      </c>
      <c r="AC3" s="138"/>
    </row>
    <row r="4" spans="2:31">
      <c r="B4" s="11"/>
      <c r="D4">
        <v>789182</v>
      </c>
      <c r="AC4" s="138"/>
    </row>
    <row r="5" spans="2:31" ht="15.4">
      <c r="B5" s="11"/>
      <c r="P5" s="204"/>
      <c r="Q5" s="5"/>
      <c r="R5" s="6"/>
      <c r="AC5" s="138"/>
    </row>
    <row r="6" spans="2:31" ht="15.4">
      <c r="B6" s="11"/>
      <c r="P6" s="5"/>
      <c r="Q6" s="5"/>
      <c r="R6" s="6"/>
      <c r="AC6" s="138"/>
    </row>
    <row r="7" spans="2:31" ht="15.4">
      <c r="B7" s="11"/>
      <c r="P7" s="5"/>
      <c r="Q7" s="5"/>
      <c r="R7" s="6"/>
      <c r="AC7" s="138"/>
      <c r="AE7" s="138"/>
    </row>
    <row r="8" spans="2:31">
      <c r="B8" s="11"/>
      <c r="AC8" s="138"/>
    </row>
    <row r="9" spans="2:31">
      <c r="B9" s="11"/>
      <c r="AC9" s="138"/>
      <c r="AE9" s="138"/>
    </row>
    <row r="10" spans="2:31" ht="16.899999999999999">
      <c r="B10" s="381" t="s">
        <v>590</v>
      </c>
      <c r="C10" s="381"/>
      <c r="D10" s="381"/>
      <c r="E10" s="381"/>
      <c r="F10" s="381"/>
      <c r="G10" s="381"/>
      <c r="H10" s="381"/>
      <c r="I10" s="381"/>
      <c r="J10" s="381"/>
      <c r="K10" s="65"/>
      <c r="L10" s="65"/>
      <c r="M10" s="3"/>
      <c r="N10" s="3"/>
      <c r="O10" s="1"/>
      <c r="AA10" s="138"/>
    </row>
    <row r="11" spans="2:31" ht="15.4">
      <c r="B11" s="56" t="s">
        <v>116</v>
      </c>
      <c r="C11" s="382">
        <v>2023</v>
      </c>
      <c r="D11" s="383"/>
      <c r="E11" s="382">
        <v>2022</v>
      </c>
      <c r="F11" s="383"/>
      <c r="G11" s="382">
        <v>2021</v>
      </c>
      <c r="H11" s="383"/>
      <c r="I11" s="382">
        <v>2020</v>
      </c>
      <c r="J11" s="383"/>
      <c r="M11" s="1"/>
      <c r="N11" s="1"/>
      <c r="O11" s="1"/>
      <c r="Z11" s="5"/>
      <c r="AA11" s="138"/>
      <c r="AB11" s="5"/>
      <c r="AC11" s="5"/>
    </row>
    <row r="12" spans="2:31" s="202" customFormat="1" ht="15.4">
      <c r="B12" s="56" t="s">
        <v>117</v>
      </c>
      <c r="C12" s="56" t="s">
        <v>118</v>
      </c>
      <c r="D12" s="56" t="s">
        <v>342</v>
      </c>
      <c r="E12" s="56" t="s">
        <v>118</v>
      </c>
      <c r="F12" s="56" t="s">
        <v>342</v>
      </c>
      <c r="G12" s="56" t="s">
        <v>118</v>
      </c>
      <c r="H12" s="56" t="s">
        <v>342</v>
      </c>
      <c r="I12" s="56" t="s">
        <v>118</v>
      </c>
      <c r="J12" s="56" t="s">
        <v>342</v>
      </c>
      <c r="K12"/>
      <c r="L12"/>
      <c r="M12" s="3"/>
      <c r="P12"/>
      <c r="Q12"/>
      <c r="R12"/>
      <c r="AA12" s="206"/>
      <c r="AB12" s="206"/>
      <c r="AC12" s="207"/>
    </row>
    <row r="13" spans="2:31">
      <c r="B13" s="12" t="s">
        <v>52</v>
      </c>
      <c r="C13" s="12">
        <v>478</v>
      </c>
      <c r="D13" s="152" t="s">
        <v>329</v>
      </c>
      <c r="E13" s="16">
        <v>1113</v>
      </c>
      <c r="F13" s="44">
        <v>1.1508087794782419E-2</v>
      </c>
      <c r="G13" s="16">
        <v>1876</v>
      </c>
      <c r="H13" s="44">
        <f>(G13/G$17)</f>
        <v>9.7950147760617352E-3</v>
      </c>
      <c r="I13" s="16">
        <v>2840</v>
      </c>
      <c r="J13" s="13">
        <v>1.4802691588005651E-2</v>
      </c>
      <c r="M13" s="1"/>
    </row>
    <row r="14" spans="2:31">
      <c r="B14" s="12" t="s">
        <v>51</v>
      </c>
      <c r="C14" s="35">
        <v>87915</v>
      </c>
      <c r="D14" s="13">
        <f t="shared" ref="D14:D17" si="0">C14/$C$17</f>
        <v>0.41788668124346423</v>
      </c>
      <c r="E14" s="16">
        <v>95779</v>
      </c>
      <c r="F14" s="44">
        <v>0.45</v>
      </c>
      <c r="G14" s="16">
        <v>93167</v>
      </c>
      <c r="H14" s="44">
        <f>(G14/G$17)</f>
        <v>0.48644570449965019</v>
      </c>
      <c r="I14" s="16">
        <v>81942</v>
      </c>
      <c r="J14" s="13">
        <v>0.42709935003674609</v>
      </c>
      <c r="M14" s="1"/>
      <c r="N14" s="147"/>
    </row>
    <row r="15" spans="2:31" ht="15.75" customHeight="1">
      <c r="B15" s="12" t="s">
        <v>54</v>
      </c>
      <c r="C15" s="35">
        <v>83839</v>
      </c>
      <c r="D15" s="13">
        <f t="shared" si="0"/>
        <v>0.39851221599011311</v>
      </c>
      <c r="E15" s="16">
        <v>86783</v>
      </c>
      <c r="F15" s="13">
        <v>0.41</v>
      </c>
      <c r="G15" s="16">
        <v>74461</v>
      </c>
      <c r="H15" s="44">
        <f>(G15/G$17)</f>
        <v>0.38877750279335443</v>
      </c>
      <c r="I15" s="16">
        <v>85725</v>
      </c>
      <c r="J15" s="13">
        <v>0.44681716069781141</v>
      </c>
      <c r="M15" s="1"/>
      <c r="N15" s="3"/>
      <c r="O15" s="3"/>
    </row>
    <row r="16" spans="2:31">
      <c r="B16" s="12" t="s">
        <v>53</v>
      </c>
      <c r="C16" s="35">
        <v>38148</v>
      </c>
      <c r="D16" s="13">
        <f t="shared" si="0"/>
        <v>0.18132902367145165</v>
      </c>
      <c r="E16" s="16">
        <v>28943</v>
      </c>
      <c r="F16" s="44">
        <v>0.14000000000000001</v>
      </c>
      <c r="G16" s="16">
        <v>22022</v>
      </c>
      <c r="H16" s="44">
        <f>(G16/G$17)</f>
        <v>0.11498177793093366</v>
      </c>
      <c r="I16" s="16">
        <v>21350</v>
      </c>
      <c r="J16" s="13">
        <v>0.11128079767743684</v>
      </c>
      <c r="M16" s="1"/>
      <c r="N16" s="3"/>
      <c r="O16" s="1"/>
    </row>
    <row r="17" spans="2:21">
      <c r="B17" s="163" t="s">
        <v>112</v>
      </c>
      <c r="C17" s="9">
        <v>210380</v>
      </c>
      <c r="D17" s="25">
        <f t="shared" si="0"/>
        <v>1</v>
      </c>
      <c r="E17" s="18">
        <v>212618</v>
      </c>
      <c r="F17" s="46">
        <v>1</v>
      </c>
      <c r="G17" s="18">
        <f>SUM(G13:G16)</f>
        <v>191526</v>
      </c>
      <c r="H17" s="46">
        <f>(G17/G$17)</f>
        <v>1</v>
      </c>
      <c r="I17" s="18">
        <v>191857</v>
      </c>
      <c r="J17" s="46">
        <v>1</v>
      </c>
      <c r="M17" s="1"/>
      <c r="N17" s="1"/>
      <c r="O17" s="1"/>
    </row>
    <row r="18" spans="2:21">
      <c r="B18" s="159" t="s">
        <v>596</v>
      </c>
      <c r="C18" s="190"/>
      <c r="D18" s="190"/>
      <c r="E18" s="190"/>
      <c r="F18" s="218"/>
      <c r="G18" s="3"/>
      <c r="H18" s="3"/>
      <c r="I18" s="1"/>
      <c r="K18" s="1"/>
      <c r="L18" s="1"/>
      <c r="M18" s="1"/>
      <c r="N18" s="1"/>
      <c r="O18" s="1"/>
    </row>
    <row r="19" spans="2:21">
      <c r="B19" s="159"/>
      <c r="C19" s="23"/>
      <c r="D19" s="1"/>
      <c r="E19" s="1"/>
      <c r="F19" s="1"/>
      <c r="G19" s="1"/>
      <c r="H19" s="1"/>
      <c r="I19" s="1"/>
      <c r="K19" s="1"/>
      <c r="L19" s="1"/>
      <c r="M19" s="1"/>
      <c r="N19" s="1"/>
      <c r="O19" s="1"/>
      <c r="P19" s="1"/>
      <c r="Q19" s="1"/>
      <c r="R19" s="1"/>
      <c r="S19" s="1"/>
      <c r="T19" s="1"/>
    </row>
    <row r="20" spans="2:21" ht="16.899999999999999">
      <c r="B20" s="384" t="s">
        <v>415</v>
      </c>
      <c r="C20" s="385"/>
      <c r="D20" s="385"/>
      <c r="E20" s="385"/>
      <c r="F20" s="385"/>
      <c r="G20" s="385"/>
      <c r="H20" s="3"/>
      <c r="J20" s="2"/>
      <c r="K20" s="1"/>
      <c r="L20" s="1"/>
      <c r="M20" s="1"/>
      <c r="N20" s="1"/>
      <c r="O20" s="1"/>
      <c r="P20" s="1"/>
      <c r="Q20" s="1"/>
      <c r="S20" s="3"/>
      <c r="T20" s="3"/>
    </row>
    <row r="21" spans="2:21">
      <c r="B21" s="56" t="s">
        <v>119</v>
      </c>
      <c r="C21" s="56" t="s">
        <v>52</v>
      </c>
      <c r="D21" s="56" t="s">
        <v>51</v>
      </c>
      <c r="E21" s="56" t="s">
        <v>54</v>
      </c>
      <c r="F21" s="56" t="s">
        <v>53</v>
      </c>
      <c r="G21" s="56" t="s">
        <v>112</v>
      </c>
      <c r="H21" s="1"/>
      <c r="J21" s="23"/>
      <c r="K21" s="1"/>
      <c r="L21" s="1"/>
      <c r="M21" s="1"/>
      <c r="N21" s="1"/>
      <c r="O21" s="1"/>
      <c r="P21" s="1"/>
      <c r="Q21" s="1"/>
      <c r="S21" s="1"/>
      <c r="T21" s="1"/>
    </row>
    <row r="22" spans="2:21">
      <c r="B22" s="20" t="s">
        <v>499</v>
      </c>
      <c r="C22" s="12">
        <v>8</v>
      </c>
      <c r="D22" s="35">
        <v>1893</v>
      </c>
      <c r="E22" s="35">
        <v>18358</v>
      </c>
      <c r="F22" s="12">
        <v>367</v>
      </c>
      <c r="G22" s="43">
        <f t="shared" ref="G22:G28" si="1">SUM(C22:F22)</f>
        <v>20626</v>
      </c>
      <c r="H22" s="119" t="s">
        <v>371</v>
      </c>
      <c r="J22" s="23"/>
      <c r="K22" s="1"/>
      <c r="L22" s="1"/>
      <c r="M22" s="1"/>
      <c r="N22" s="1"/>
      <c r="O22" s="1"/>
      <c r="P22" s="1"/>
      <c r="Q22" s="1"/>
      <c r="S22" s="1"/>
      <c r="T22" s="1"/>
    </row>
    <row r="23" spans="2:21">
      <c r="B23" s="20" t="s">
        <v>56</v>
      </c>
      <c r="C23" s="12">
        <v>11</v>
      </c>
      <c r="D23" s="35">
        <v>6890</v>
      </c>
      <c r="E23" s="35">
        <v>29072</v>
      </c>
      <c r="F23" s="35">
        <v>1195</v>
      </c>
      <c r="G23" s="43">
        <f t="shared" si="1"/>
        <v>37168</v>
      </c>
      <c r="H23" s="1"/>
      <c r="J23" s="23"/>
      <c r="K23" s="1"/>
      <c r="L23" s="1"/>
      <c r="M23" s="1"/>
      <c r="N23" s="1"/>
      <c r="O23" s="1"/>
      <c r="P23" s="1"/>
      <c r="Q23" s="1"/>
      <c r="S23" s="1"/>
      <c r="T23" s="1"/>
    </row>
    <row r="24" spans="2:21">
      <c r="B24" s="20" t="s">
        <v>57</v>
      </c>
      <c r="C24" s="12">
        <v>18</v>
      </c>
      <c r="D24" s="35">
        <v>8385</v>
      </c>
      <c r="E24" s="35">
        <v>12828</v>
      </c>
      <c r="F24" s="35">
        <v>7079</v>
      </c>
      <c r="G24" s="43">
        <f t="shared" si="1"/>
        <v>28310</v>
      </c>
      <c r="H24" s="1"/>
      <c r="J24" s="23"/>
      <c r="K24" s="23"/>
      <c r="L24" s="1"/>
      <c r="M24" s="1"/>
      <c r="N24" s="1"/>
      <c r="O24" s="1"/>
      <c r="P24" s="1"/>
      <c r="Q24" s="1"/>
      <c r="R24" s="1"/>
      <c r="S24" s="1"/>
      <c r="T24" s="1"/>
      <c r="U24" s="1"/>
    </row>
    <row r="25" spans="2:21">
      <c r="B25" s="20" t="s">
        <v>58</v>
      </c>
      <c r="C25" s="12">
        <v>27</v>
      </c>
      <c r="D25" s="35">
        <v>11473</v>
      </c>
      <c r="E25" s="35">
        <v>5153</v>
      </c>
      <c r="F25" s="35">
        <v>4434</v>
      </c>
      <c r="G25" s="43">
        <f t="shared" si="1"/>
        <v>21087</v>
      </c>
      <c r="H25" s="1"/>
      <c r="J25" s="23"/>
      <c r="K25" s="23"/>
      <c r="L25" s="1"/>
      <c r="M25" s="1"/>
      <c r="N25" s="1"/>
      <c r="O25" s="1"/>
      <c r="P25" s="1"/>
      <c r="Q25" s="1"/>
      <c r="S25" s="1"/>
      <c r="T25" s="1"/>
    </row>
    <row r="26" spans="2:21">
      <c r="B26" s="20" t="s">
        <v>59</v>
      </c>
      <c r="C26" s="12">
        <v>90</v>
      </c>
      <c r="D26" s="35">
        <v>16924</v>
      </c>
      <c r="E26" s="35">
        <v>5763</v>
      </c>
      <c r="F26" s="35">
        <v>6083</v>
      </c>
      <c r="G26" s="43">
        <f t="shared" si="1"/>
        <v>28860</v>
      </c>
      <c r="H26" s="1"/>
      <c r="J26" s="23"/>
      <c r="K26" s="23"/>
      <c r="L26" s="1"/>
      <c r="O26" s="23"/>
      <c r="P26" s="1"/>
      <c r="Q26" s="1"/>
      <c r="R26" s="1"/>
      <c r="S26" s="1"/>
      <c r="T26" s="1"/>
    </row>
    <row r="27" spans="2:21">
      <c r="B27" s="20" t="s">
        <v>347</v>
      </c>
      <c r="C27" s="12">
        <v>102</v>
      </c>
      <c r="D27" s="35">
        <v>20000</v>
      </c>
      <c r="E27" s="35">
        <v>5826</v>
      </c>
      <c r="F27" s="35">
        <v>8303</v>
      </c>
      <c r="G27" s="43">
        <f t="shared" si="1"/>
        <v>34231</v>
      </c>
      <c r="H27" s="1"/>
      <c r="J27" s="23"/>
    </row>
    <row r="28" spans="2:21">
      <c r="B28" s="20" t="s">
        <v>176</v>
      </c>
      <c r="C28" s="12">
        <v>222</v>
      </c>
      <c r="D28" s="35">
        <v>22350</v>
      </c>
      <c r="E28" s="35">
        <v>6839</v>
      </c>
      <c r="F28" s="35">
        <v>10687</v>
      </c>
      <c r="G28" s="43">
        <f t="shared" si="1"/>
        <v>40098</v>
      </c>
      <c r="H28" s="1"/>
      <c r="J28" s="23"/>
    </row>
    <row r="29" spans="2:21">
      <c r="B29" s="21" t="s">
        <v>112</v>
      </c>
      <c r="C29" s="45">
        <f>SUM(C22:C28)</f>
        <v>478</v>
      </c>
      <c r="D29" s="45">
        <f>SUM(D22:D28)</f>
        <v>87915</v>
      </c>
      <c r="E29" s="45">
        <f>SUM(E22:E28)</f>
        <v>83839</v>
      </c>
      <c r="F29" s="45">
        <f>SUM(F22:F28)</f>
        <v>38148</v>
      </c>
      <c r="G29" s="45">
        <f>SUM(G22:G28)</f>
        <v>210380</v>
      </c>
      <c r="H29" s="42"/>
      <c r="J29" s="23"/>
    </row>
    <row r="30" spans="2:21">
      <c r="B30" s="10" t="s">
        <v>595</v>
      </c>
      <c r="C30" s="140"/>
      <c r="D30" s="140"/>
      <c r="E30" s="1"/>
      <c r="F30" s="1"/>
      <c r="H30" s="136"/>
      <c r="J30" s="23"/>
    </row>
    <row r="31" spans="2:21">
      <c r="C31" s="10"/>
      <c r="D31" s="10"/>
      <c r="H31" s="1"/>
      <c r="J31" s="23"/>
    </row>
    <row r="32" spans="2:21">
      <c r="F32" s="112"/>
    </row>
    <row r="33" spans="2:2">
      <c r="B33" s="346"/>
    </row>
  </sheetData>
  <mergeCells count="6">
    <mergeCell ref="B10:J10"/>
    <mergeCell ref="E11:F11"/>
    <mergeCell ref="B20:G20"/>
    <mergeCell ref="I11:J11"/>
    <mergeCell ref="G11:H11"/>
    <mergeCell ref="C11:D11"/>
  </mergeCells>
  <hyperlinks>
    <hyperlink ref="B1" location="'Table of Contents'!A1" display="Table of Contents" xr:uid="{B23B38AA-5256-46DA-8961-E71727AACB3E}"/>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74FC-9F15-476C-8DFC-E285CC2368E8}">
  <dimension ref="B1:AE87"/>
  <sheetViews>
    <sheetView workbookViewId="0"/>
  </sheetViews>
  <sheetFormatPr defaultRowHeight="14.25"/>
  <cols>
    <col min="1" max="1" width="9.1328125"/>
    <col min="2" max="2" width="17.265625" customWidth="1"/>
    <col min="3" max="3" width="12.59765625" customWidth="1"/>
    <col min="4" max="4" width="13.1328125" customWidth="1"/>
    <col min="5" max="5" width="9.06640625" customWidth="1"/>
    <col min="8" max="8" width="9.1328125" style="23"/>
    <col min="9" max="9" width="21" style="85" customWidth="1"/>
    <col min="10" max="23" width="9.1328125" style="85" customWidth="1"/>
    <col min="24" max="24" width="9" style="85" customWidth="1"/>
    <col min="25" max="26" width="9" customWidth="1"/>
    <col min="27" max="27" width="25" customWidth="1"/>
  </cols>
  <sheetData>
    <row r="1" spans="2:31">
      <c r="B1" s="11" t="s">
        <v>114</v>
      </c>
      <c r="I1"/>
      <c r="J1"/>
      <c r="K1"/>
      <c r="L1"/>
      <c r="M1"/>
      <c r="N1"/>
      <c r="O1"/>
      <c r="P1"/>
      <c r="Q1"/>
      <c r="R1"/>
      <c r="S1"/>
      <c r="T1"/>
      <c r="U1"/>
      <c r="V1"/>
      <c r="W1"/>
      <c r="X1"/>
    </row>
    <row r="2" spans="2:31" ht="35.25" customHeight="1">
      <c r="B2" s="387" t="s">
        <v>379</v>
      </c>
      <c r="C2" s="387"/>
      <c r="D2" s="387"/>
      <c r="I2"/>
      <c r="J2"/>
      <c r="K2"/>
      <c r="L2"/>
      <c r="M2"/>
      <c r="N2"/>
      <c r="O2"/>
      <c r="P2"/>
      <c r="Q2"/>
      <c r="R2"/>
      <c r="S2"/>
      <c r="T2"/>
      <c r="U2"/>
      <c r="V2"/>
      <c r="W2"/>
      <c r="X2"/>
      <c r="AC2" s="138"/>
    </row>
    <row r="3" spans="2:31" ht="14.45" customHeight="1">
      <c r="B3" s="19" t="s">
        <v>120</v>
      </c>
      <c r="C3" s="56" t="s">
        <v>121</v>
      </c>
      <c r="D3" s="56" t="s">
        <v>405</v>
      </c>
      <c r="I3"/>
      <c r="J3"/>
      <c r="K3"/>
      <c r="L3"/>
      <c r="M3"/>
      <c r="N3"/>
      <c r="O3"/>
      <c r="P3"/>
      <c r="Q3"/>
      <c r="R3"/>
      <c r="S3"/>
      <c r="T3"/>
      <c r="U3"/>
      <c r="V3"/>
      <c r="W3"/>
      <c r="X3"/>
      <c r="AC3" s="138"/>
    </row>
    <row r="4" spans="2:31" ht="14.45" customHeight="1">
      <c r="B4" s="47" t="s">
        <v>381</v>
      </c>
      <c r="C4" s="35">
        <v>15536</v>
      </c>
      <c r="D4" s="35">
        <v>847950</v>
      </c>
      <c r="E4" s="27"/>
      <c r="F4" s="27"/>
      <c r="G4" s="27"/>
      <c r="I4"/>
      <c r="J4" s="204"/>
      <c r="K4" s="5"/>
      <c r="L4" s="6"/>
      <c r="M4"/>
      <c r="N4"/>
      <c r="O4"/>
      <c r="P4"/>
      <c r="Q4"/>
      <c r="R4"/>
      <c r="S4"/>
      <c r="T4"/>
      <c r="U4"/>
      <c r="V4"/>
      <c r="W4"/>
      <c r="X4"/>
      <c r="AC4" s="138"/>
      <c r="AE4" s="138"/>
    </row>
    <row r="5" spans="2:31" ht="14.45" customHeight="1">
      <c r="B5" s="47" t="s">
        <v>334</v>
      </c>
      <c r="C5" s="35">
        <v>48683</v>
      </c>
      <c r="D5" s="35">
        <v>526993</v>
      </c>
      <c r="E5" s="27"/>
      <c r="F5" s="27"/>
      <c r="G5" s="27"/>
      <c r="I5"/>
      <c r="J5" s="5"/>
      <c r="K5" s="5"/>
      <c r="L5" s="6"/>
      <c r="M5"/>
      <c r="N5"/>
      <c r="O5"/>
      <c r="P5"/>
      <c r="Q5"/>
      <c r="R5"/>
      <c r="S5"/>
      <c r="T5"/>
      <c r="U5"/>
      <c r="V5"/>
      <c r="W5"/>
      <c r="X5"/>
      <c r="AC5" s="138"/>
    </row>
    <row r="6" spans="2:31" ht="14.45" customHeight="1">
      <c r="B6" s="47" t="s">
        <v>61</v>
      </c>
      <c r="C6" s="35">
        <v>74920</v>
      </c>
      <c r="D6" s="35">
        <v>395148</v>
      </c>
      <c r="E6" s="27"/>
      <c r="F6" s="27"/>
      <c r="G6" s="27"/>
      <c r="I6"/>
      <c r="J6" s="5"/>
      <c r="K6" s="5"/>
      <c r="L6" s="6"/>
      <c r="M6"/>
      <c r="N6"/>
      <c r="O6"/>
      <c r="P6"/>
      <c r="Q6"/>
      <c r="R6"/>
      <c r="S6"/>
      <c r="T6"/>
      <c r="U6"/>
      <c r="V6"/>
      <c r="W6"/>
      <c r="X6"/>
      <c r="AC6" s="138"/>
    </row>
    <row r="7" spans="2:31" ht="14.45" customHeight="1">
      <c r="B7" s="47" t="s">
        <v>293</v>
      </c>
      <c r="C7" s="35">
        <f>66698+4543</f>
        <v>71241</v>
      </c>
      <c r="D7" s="35">
        <f>139240+5226</f>
        <v>144466</v>
      </c>
      <c r="E7" s="27"/>
      <c r="F7" s="27"/>
      <c r="G7" s="27"/>
      <c r="I7"/>
      <c r="J7" s="5"/>
      <c r="K7" s="5"/>
      <c r="L7" s="6"/>
      <c r="M7"/>
      <c r="N7"/>
      <c r="O7"/>
      <c r="P7"/>
      <c r="Q7"/>
      <c r="R7"/>
      <c r="S7"/>
      <c r="T7"/>
      <c r="U7"/>
      <c r="V7"/>
      <c r="W7"/>
      <c r="X7"/>
      <c r="AC7" s="138"/>
    </row>
    <row r="8" spans="2:31" ht="14.45" customHeight="1">
      <c r="B8" s="48" t="s">
        <v>112</v>
      </c>
      <c r="C8" s="49">
        <f>SUM(C4:C7)</f>
        <v>210380</v>
      </c>
      <c r="D8" s="49">
        <f>SUM(D4:D7)</f>
        <v>1914557</v>
      </c>
      <c r="E8" s="27"/>
      <c r="F8" s="27"/>
      <c r="G8" s="27"/>
      <c r="I8"/>
      <c r="J8"/>
      <c r="K8"/>
      <c r="L8"/>
      <c r="M8"/>
      <c r="N8"/>
      <c r="O8"/>
      <c r="P8"/>
      <c r="Q8"/>
      <c r="R8"/>
      <c r="S8"/>
      <c r="T8"/>
      <c r="U8"/>
      <c r="V8"/>
      <c r="W8"/>
      <c r="X8"/>
      <c r="AC8" s="138"/>
    </row>
    <row r="9" spans="2:31" ht="14.45" customHeight="1">
      <c r="B9" s="10" t="s">
        <v>595</v>
      </c>
      <c r="C9" s="27"/>
      <c r="D9" s="27"/>
      <c r="E9" s="27"/>
      <c r="F9" s="27"/>
      <c r="G9" s="27"/>
      <c r="I9"/>
      <c r="J9"/>
      <c r="K9" s="5"/>
      <c r="L9"/>
      <c r="M9"/>
      <c r="N9"/>
      <c r="O9"/>
      <c r="P9"/>
      <c r="Q9"/>
      <c r="R9"/>
      <c r="S9"/>
      <c r="T9"/>
      <c r="U9"/>
      <c r="V9"/>
      <c r="W9"/>
      <c r="X9"/>
      <c r="AC9" s="138"/>
    </row>
    <row r="10" spans="2:31" ht="14.45" customHeight="1">
      <c r="B10" s="376" t="s">
        <v>496</v>
      </c>
      <c r="C10" s="376"/>
      <c r="D10" s="376"/>
      <c r="E10" s="376"/>
      <c r="F10" s="27"/>
      <c r="G10" s="27"/>
      <c r="I10"/>
      <c r="J10"/>
      <c r="K10"/>
      <c r="L10"/>
      <c r="M10"/>
      <c r="N10"/>
      <c r="O10"/>
      <c r="P10"/>
      <c r="Q10"/>
      <c r="R10"/>
      <c r="S10"/>
      <c r="T10"/>
      <c r="U10"/>
      <c r="V10"/>
      <c r="W10"/>
      <c r="X10"/>
      <c r="AC10" s="138"/>
      <c r="AD10" s="5"/>
      <c r="AE10" s="5"/>
    </row>
    <row r="11" spans="2:31" ht="14.45" customHeight="1">
      <c r="B11" s="376"/>
      <c r="C11" s="376"/>
      <c r="D11" s="376"/>
      <c r="E11" s="376"/>
      <c r="F11" s="27"/>
      <c r="G11" s="27"/>
      <c r="I11"/>
      <c r="J11"/>
      <c r="K11"/>
      <c r="L11"/>
      <c r="M11"/>
      <c r="N11"/>
      <c r="O11"/>
      <c r="P11"/>
      <c r="Q11"/>
      <c r="R11"/>
      <c r="S11"/>
      <c r="T11"/>
      <c r="U11"/>
      <c r="V11"/>
      <c r="W11"/>
      <c r="X11"/>
      <c r="AE11" s="5"/>
    </row>
    <row r="12" spans="2:31" ht="14.45" customHeight="1">
      <c r="B12" s="376"/>
      <c r="C12" s="376"/>
      <c r="D12" s="376"/>
      <c r="E12" s="376"/>
      <c r="F12" s="27"/>
      <c r="G12" s="27"/>
      <c r="I12"/>
      <c r="J12"/>
      <c r="K12"/>
      <c r="L12"/>
      <c r="M12"/>
      <c r="N12"/>
      <c r="O12"/>
      <c r="P12"/>
      <c r="Q12"/>
      <c r="R12"/>
      <c r="S12"/>
      <c r="T12"/>
      <c r="U12"/>
      <c r="V12"/>
      <c r="W12"/>
      <c r="X12"/>
    </row>
    <row r="13" spans="2:31" ht="14.45" customHeight="1">
      <c r="B13" s="376"/>
      <c r="C13" s="376"/>
      <c r="D13" s="376"/>
      <c r="E13" s="376"/>
      <c r="F13" s="27"/>
      <c r="G13" s="27"/>
      <c r="I13"/>
      <c r="J13"/>
      <c r="K13"/>
      <c r="L13"/>
      <c r="M13"/>
      <c r="N13"/>
      <c r="O13"/>
      <c r="P13"/>
      <c r="Q13"/>
      <c r="R13"/>
      <c r="S13"/>
      <c r="T13"/>
      <c r="U13"/>
      <c r="V13"/>
      <c r="W13"/>
      <c r="X13"/>
      <c r="AC13" s="138"/>
    </row>
    <row r="14" spans="2:31" ht="25.5" customHeight="1">
      <c r="B14" s="376" t="s">
        <v>404</v>
      </c>
      <c r="C14" s="376"/>
      <c r="D14" s="376"/>
      <c r="E14" s="376"/>
      <c r="F14" s="27"/>
      <c r="G14" s="27"/>
      <c r="I14"/>
      <c r="J14"/>
      <c r="K14"/>
      <c r="L14"/>
      <c r="M14"/>
      <c r="N14"/>
      <c r="O14"/>
      <c r="P14"/>
      <c r="Q14"/>
      <c r="R14"/>
      <c r="S14"/>
      <c r="T14"/>
      <c r="U14"/>
      <c r="V14"/>
      <c r="W14"/>
      <c r="X14"/>
      <c r="AC14" s="138"/>
    </row>
    <row r="15" spans="2:31" ht="12.85" customHeight="1">
      <c r="B15" s="231"/>
      <c r="C15" s="231"/>
      <c r="D15" s="231"/>
      <c r="E15" s="231"/>
      <c r="F15" s="27"/>
      <c r="G15" s="27"/>
      <c r="I15"/>
      <c r="J15"/>
      <c r="K15"/>
      <c r="L15"/>
      <c r="M15"/>
      <c r="N15"/>
      <c r="O15"/>
      <c r="P15"/>
      <c r="Q15"/>
      <c r="R15"/>
      <c r="S15"/>
      <c r="T15"/>
      <c r="U15"/>
      <c r="V15"/>
      <c r="W15"/>
      <c r="X15"/>
    </row>
    <row r="16" spans="2:31" ht="33" customHeight="1">
      <c r="B16" s="386" t="s">
        <v>380</v>
      </c>
      <c r="C16" s="386"/>
      <c r="D16" s="386"/>
      <c r="E16" s="386"/>
      <c r="F16" s="27"/>
      <c r="G16" s="27"/>
      <c r="I16"/>
      <c r="J16"/>
      <c r="K16"/>
      <c r="L16"/>
      <c r="M16"/>
      <c r="N16"/>
      <c r="O16"/>
      <c r="P16"/>
      <c r="Q16"/>
      <c r="R16"/>
      <c r="S16"/>
      <c r="T16"/>
      <c r="U16"/>
      <c r="V16"/>
      <c r="W16"/>
      <c r="X16"/>
    </row>
    <row r="17" spans="2:31" ht="14.45" customHeight="1">
      <c r="B17" s="50" t="s">
        <v>120</v>
      </c>
      <c r="C17" s="55" t="s">
        <v>121</v>
      </c>
      <c r="D17" s="55" t="s">
        <v>123</v>
      </c>
      <c r="E17" s="55" t="s">
        <v>124</v>
      </c>
      <c r="F17" s="27"/>
      <c r="G17" s="27"/>
      <c r="I17"/>
      <c r="J17"/>
      <c r="K17"/>
      <c r="L17"/>
      <c r="M17"/>
      <c r="N17"/>
      <c r="O17"/>
      <c r="P17"/>
      <c r="Q17"/>
      <c r="R17"/>
      <c r="S17"/>
      <c r="T17"/>
      <c r="U17"/>
      <c r="V17"/>
      <c r="W17"/>
      <c r="X17"/>
    </row>
    <row r="18" spans="2:31" ht="14.45" customHeight="1">
      <c r="B18" s="51" t="s">
        <v>125</v>
      </c>
      <c r="C18" s="12">
        <v>746</v>
      </c>
      <c r="D18" s="35">
        <v>1106</v>
      </c>
      <c r="E18" s="35">
        <v>36444</v>
      </c>
      <c r="F18" s="27"/>
      <c r="G18" s="27"/>
      <c r="I18"/>
      <c r="J18"/>
      <c r="K18"/>
      <c r="L18"/>
      <c r="M18"/>
      <c r="N18"/>
      <c r="O18"/>
      <c r="P18"/>
      <c r="Q18"/>
      <c r="R18"/>
      <c r="S18"/>
      <c r="T18"/>
      <c r="U18"/>
      <c r="V18"/>
      <c r="W18"/>
      <c r="X18"/>
    </row>
    <row r="19" spans="2:31" ht="14.45" customHeight="1">
      <c r="B19" s="51" t="s">
        <v>126</v>
      </c>
      <c r="C19" s="35">
        <v>3369</v>
      </c>
      <c r="D19" s="35">
        <v>13564</v>
      </c>
      <c r="E19" s="35">
        <v>206171</v>
      </c>
      <c r="F19" s="27"/>
      <c r="G19" s="27"/>
      <c r="I19"/>
      <c r="J19"/>
      <c r="K19"/>
      <c r="L19"/>
      <c r="M19"/>
      <c r="N19"/>
      <c r="O19"/>
      <c r="P19"/>
      <c r="Q19"/>
      <c r="R19"/>
      <c r="S19"/>
      <c r="T19"/>
      <c r="U19"/>
      <c r="V19"/>
      <c r="W19"/>
      <c r="X19"/>
    </row>
    <row r="20" spans="2:31" ht="14.45" customHeight="1">
      <c r="B20" s="51" t="s">
        <v>127</v>
      </c>
      <c r="C20" s="35">
        <v>5503</v>
      </c>
      <c r="D20" s="35">
        <v>27182</v>
      </c>
      <c r="E20" s="35">
        <v>295944</v>
      </c>
      <c r="F20" s="27"/>
      <c r="G20" s="27"/>
      <c r="I20"/>
      <c r="J20"/>
      <c r="K20"/>
      <c r="L20"/>
      <c r="M20"/>
      <c r="N20"/>
      <c r="O20"/>
      <c r="P20"/>
      <c r="Q20"/>
      <c r="R20"/>
      <c r="S20"/>
      <c r="T20"/>
      <c r="U20"/>
      <c r="V20"/>
      <c r="W20"/>
      <c r="X20"/>
    </row>
    <row r="21" spans="2:31" ht="14.45" customHeight="1">
      <c r="B21" s="51" t="s">
        <v>128</v>
      </c>
      <c r="C21" s="35">
        <v>5918</v>
      </c>
      <c r="D21" s="35">
        <v>24152</v>
      </c>
      <c r="E21" s="35">
        <v>243387</v>
      </c>
      <c r="F21" s="27"/>
      <c r="G21" s="216"/>
      <c r="H21" s="217" t="s">
        <v>371</v>
      </c>
      <c r="I21"/>
      <c r="J21"/>
      <c r="K21"/>
      <c r="L21"/>
      <c r="M21"/>
      <c r="N21"/>
      <c r="O21"/>
      <c r="P21"/>
      <c r="Q21"/>
      <c r="R21"/>
      <c r="S21"/>
      <c r="T21"/>
      <c r="U21"/>
      <c r="V21"/>
      <c r="W21"/>
      <c r="X21"/>
    </row>
    <row r="22" spans="2:31" ht="14.45" customHeight="1">
      <c r="B22" s="52" t="s">
        <v>112</v>
      </c>
      <c r="C22" s="49">
        <f>SUM(C18:C21)</f>
        <v>15536</v>
      </c>
      <c r="D22" s="49">
        <f>SUM(D18:D21)</f>
        <v>66004</v>
      </c>
      <c r="E22" s="49">
        <f>SUM(E18:E21)</f>
        <v>781946</v>
      </c>
      <c r="F22" s="27" t="s">
        <v>371</v>
      </c>
      <c r="G22" s="27"/>
      <c r="I22"/>
      <c r="J22"/>
      <c r="K22"/>
      <c r="L22"/>
      <c r="M22"/>
      <c r="N22"/>
      <c r="O22"/>
      <c r="P22"/>
      <c r="Q22"/>
      <c r="R22"/>
      <c r="S22"/>
      <c r="T22"/>
      <c r="U22"/>
      <c r="V22"/>
      <c r="W22"/>
      <c r="X22"/>
      <c r="AE22" s="138"/>
    </row>
    <row r="23" spans="2:31" ht="14.45" customHeight="1">
      <c r="B23" s="10" t="s">
        <v>599</v>
      </c>
      <c r="C23" s="27"/>
      <c r="D23" s="27"/>
      <c r="E23" s="27"/>
      <c r="F23" s="27"/>
      <c r="G23" s="27"/>
      <c r="I23"/>
      <c r="J23"/>
      <c r="K23"/>
      <c r="L23"/>
      <c r="M23"/>
      <c r="N23"/>
      <c r="O23"/>
      <c r="P23"/>
      <c r="Q23"/>
      <c r="R23"/>
      <c r="S23"/>
      <c r="T23"/>
      <c r="U23"/>
      <c r="V23"/>
      <c r="W23"/>
      <c r="X23"/>
      <c r="AE23" s="138"/>
    </row>
    <row r="24" spans="2:31" ht="14.45" customHeight="1">
      <c r="B24" s="10" t="s">
        <v>595</v>
      </c>
      <c r="C24" s="27"/>
      <c r="D24" s="27"/>
      <c r="E24" s="27"/>
      <c r="F24" s="27"/>
      <c r="G24" s="27"/>
      <c r="I24"/>
      <c r="J24"/>
      <c r="K24"/>
      <c r="L24"/>
      <c r="M24"/>
      <c r="N24"/>
      <c r="O24"/>
      <c r="P24"/>
      <c r="Q24"/>
      <c r="R24"/>
      <c r="S24"/>
      <c r="T24"/>
      <c r="U24"/>
      <c r="V24"/>
      <c r="W24"/>
      <c r="X24"/>
    </row>
    <row r="25" spans="2:31" ht="14.45" customHeight="1">
      <c r="B25" s="10"/>
      <c r="C25" s="27"/>
      <c r="D25" s="27"/>
      <c r="E25" s="27"/>
      <c r="F25" s="27"/>
      <c r="G25" s="23"/>
      <c r="H25" s="121"/>
      <c r="I25"/>
      <c r="J25"/>
      <c r="K25"/>
      <c r="L25"/>
      <c r="M25"/>
      <c r="N25"/>
      <c r="O25"/>
      <c r="P25"/>
      <c r="Q25"/>
      <c r="R25"/>
      <c r="S25"/>
      <c r="T25"/>
      <c r="U25"/>
      <c r="V25"/>
      <c r="W25"/>
      <c r="X25"/>
    </row>
    <row r="26" spans="2:31" ht="14.45" customHeight="1">
      <c r="B26" s="387" t="s">
        <v>378</v>
      </c>
      <c r="C26" s="387"/>
      <c r="D26" s="387"/>
      <c r="E26" s="387"/>
      <c r="F26" s="387"/>
      <c r="G26" s="23"/>
      <c r="H26" s="121"/>
      <c r="I26"/>
      <c r="J26"/>
      <c r="K26"/>
      <c r="L26"/>
      <c r="M26"/>
      <c r="N26"/>
      <c r="O26"/>
      <c r="P26"/>
      <c r="Q26"/>
      <c r="R26"/>
      <c r="S26"/>
      <c r="T26"/>
      <c r="U26"/>
      <c r="V26"/>
      <c r="W26"/>
      <c r="X26"/>
    </row>
    <row r="27" spans="2:31" ht="14.45" customHeight="1">
      <c r="B27" s="50" t="s">
        <v>119</v>
      </c>
      <c r="C27" s="55" t="s">
        <v>129</v>
      </c>
      <c r="D27" s="55" t="s">
        <v>61</v>
      </c>
      <c r="E27" s="55" t="s">
        <v>293</v>
      </c>
      <c r="F27" s="55" t="s">
        <v>112</v>
      </c>
      <c r="G27" s="23"/>
      <c r="H27" s="121"/>
      <c r="I27"/>
      <c r="J27"/>
      <c r="K27"/>
      <c r="L27"/>
      <c r="M27"/>
      <c r="N27"/>
      <c r="O27"/>
      <c r="P27"/>
      <c r="Q27"/>
      <c r="R27"/>
      <c r="S27"/>
      <c r="T27"/>
      <c r="U27"/>
      <c r="V27"/>
      <c r="W27"/>
      <c r="X27"/>
    </row>
    <row r="28" spans="2:31" ht="14.45" customHeight="1">
      <c r="B28" s="54" t="s">
        <v>499</v>
      </c>
      <c r="C28" s="35">
        <v>5729</v>
      </c>
      <c r="D28" s="35">
        <v>7344</v>
      </c>
      <c r="E28" s="35">
        <v>7553</v>
      </c>
      <c r="F28" s="339">
        <f t="shared" ref="F28:F34" si="0">SUM(C28:E28)</f>
        <v>20626</v>
      </c>
      <c r="G28" s="23"/>
      <c r="H28" s="121"/>
      <c r="I28"/>
      <c r="J28"/>
      <c r="K28"/>
      <c r="L28"/>
      <c r="M28"/>
      <c r="N28"/>
      <c r="O28"/>
      <c r="P28"/>
      <c r="Q28"/>
      <c r="R28"/>
      <c r="S28"/>
      <c r="T28"/>
      <c r="U28"/>
      <c r="V28"/>
      <c r="W28"/>
      <c r="X28"/>
    </row>
    <row r="29" spans="2:31" ht="14.45" customHeight="1">
      <c r="B29" s="54" t="s">
        <v>56</v>
      </c>
      <c r="C29" s="35">
        <v>11169</v>
      </c>
      <c r="D29" s="35">
        <v>14186</v>
      </c>
      <c r="E29" s="35">
        <v>11813</v>
      </c>
      <c r="F29" s="339">
        <f t="shared" si="0"/>
        <v>37168</v>
      </c>
      <c r="G29" s="23"/>
      <c r="H29"/>
      <c r="I29"/>
      <c r="J29"/>
      <c r="K29"/>
      <c r="L29"/>
      <c r="M29"/>
      <c r="N29"/>
      <c r="O29"/>
      <c r="P29"/>
      <c r="Q29"/>
      <c r="R29"/>
      <c r="S29"/>
      <c r="T29"/>
      <c r="U29"/>
      <c r="V29"/>
      <c r="W29"/>
      <c r="X29"/>
    </row>
    <row r="30" spans="2:31" ht="14.45" customHeight="1">
      <c r="B30" s="54" t="s">
        <v>57</v>
      </c>
      <c r="C30" s="35">
        <v>8366</v>
      </c>
      <c r="D30" s="35">
        <v>10738</v>
      </c>
      <c r="E30" s="35">
        <v>9206</v>
      </c>
      <c r="F30" s="339">
        <f t="shared" si="0"/>
        <v>28310</v>
      </c>
      <c r="G30" s="23"/>
      <c r="H30"/>
      <c r="I30"/>
      <c r="J30"/>
      <c r="K30"/>
      <c r="L30"/>
      <c r="M30"/>
      <c r="N30"/>
      <c r="O30"/>
      <c r="P30"/>
      <c r="Q30"/>
      <c r="R30"/>
      <c r="S30"/>
      <c r="T30"/>
      <c r="U30"/>
      <c r="V30"/>
      <c r="W30"/>
      <c r="X30"/>
    </row>
    <row r="31" spans="2:31" ht="14.45" customHeight="1">
      <c r="B31" s="54" t="s">
        <v>58</v>
      </c>
      <c r="C31" s="35">
        <v>5422</v>
      </c>
      <c r="D31" s="35">
        <v>7907</v>
      </c>
      <c r="E31" s="35">
        <v>7758</v>
      </c>
      <c r="F31" s="339">
        <f t="shared" si="0"/>
        <v>21087</v>
      </c>
      <c r="G31" s="23"/>
      <c r="H31"/>
      <c r="I31"/>
      <c r="J31"/>
      <c r="K31"/>
      <c r="L31"/>
      <c r="M31"/>
      <c r="N31"/>
      <c r="O31"/>
      <c r="P31"/>
      <c r="Q31"/>
      <c r="R31"/>
      <c r="S31"/>
      <c r="T31"/>
      <c r="U31"/>
      <c r="V31"/>
      <c r="W31"/>
      <c r="X31"/>
    </row>
    <row r="32" spans="2:31" ht="14.45" customHeight="1">
      <c r="B32" s="54" t="s">
        <v>59</v>
      </c>
      <c r="C32" s="35">
        <v>9047</v>
      </c>
      <c r="D32" s="35">
        <v>9804</v>
      </c>
      <c r="E32" s="35">
        <v>10009</v>
      </c>
      <c r="F32" s="339">
        <f t="shared" si="0"/>
        <v>28860</v>
      </c>
      <c r="G32" s="23"/>
      <c r="H32"/>
      <c r="I32"/>
      <c r="J32"/>
      <c r="K32"/>
      <c r="L32"/>
      <c r="M32"/>
      <c r="N32"/>
      <c r="O32"/>
      <c r="P32"/>
      <c r="Q32"/>
      <c r="R32"/>
      <c r="S32"/>
      <c r="T32"/>
      <c r="U32"/>
      <c r="V32"/>
      <c r="W32"/>
      <c r="X32"/>
    </row>
    <row r="33" spans="2:24" ht="14.45" customHeight="1">
      <c r="B33" s="54" t="s">
        <v>347</v>
      </c>
      <c r="C33" s="35">
        <v>9917</v>
      </c>
      <c r="D33" s="35">
        <v>11181</v>
      </c>
      <c r="E33" s="35">
        <v>13133</v>
      </c>
      <c r="F33" s="339">
        <f t="shared" si="0"/>
        <v>34231</v>
      </c>
      <c r="G33" s="23"/>
      <c r="H33"/>
      <c r="I33"/>
      <c r="J33"/>
      <c r="K33"/>
      <c r="L33"/>
      <c r="M33"/>
      <c r="N33"/>
      <c r="O33"/>
      <c r="P33"/>
      <c r="Q33"/>
      <c r="R33"/>
      <c r="S33"/>
      <c r="T33"/>
      <c r="U33"/>
      <c r="V33"/>
      <c r="W33"/>
      <c r="X33"/>
    </row>
    <row r="34" spans="2:24" ht="14.45" customHeight="1">
      <c r="B34" s="20" t="s">
        <v>176</v>
      </c>
      <c r="C34" s="35">
        <v>14569</v>
      </c>
      <c r="D34" s="35">
        <v>13760</v>
      </c>
      <c r="E34" s="35">
        <v>11769</v>
      </c>
      <c r="F34" s="339">
        <f t="shared" si="0"/>
        <v>40098</v>
      </c>
      <c r="G34" s="23"/>
      <c r="H34"/>
      <c r="I34"/>
      <c r="J34"/>
      <c r="K34"/>
      <c r="L34"/>
      <c r="M34"/>
      <c r="N34"/>
      <c r="O34"/>
      <c r="P34"/>
      <c r="Q34"/>
      <c r="R34"/>
      <c r="S34"/>
      <c r="T34"/>
      <c r="U34"/>
      <c r="V34"/>
      <c r="W34"/>
      <c r="X34"/>
    </row>
    <row r="35" spans="2:24" ht="14.45" customHeight="1">
      <c r="B35" s="48" t="s">
        <v>112</v>
      </c>
      <c r="C35" s="49">
        <f>SUM(C28:C34)</f>
        <v>64219</v>
      </c>
      <c r="D35" s="49">
        <f>SUM(D28:D34)</f>
        <v>74920</v>
      </c>
      <c r="E35" s="49">
        <f>SUM(E28:E34)</f>
        <v>71241</v>
      </c>
      <c r="F35" s="49">
        <f>SUM(F28:F34)</f>
        <v>210380</v>
      </c>
      <c r="H35"/>
      <c r="I35"/>
      <c r="J35"/>
      <c r="K35"/>
      <c r="L35"/>
      <c r="M35"/>
      <c r="N35"/>
      <c r="O35"/>
      <c r="P35"/>
      <c r="Q35"/>
      <c r="R35"/>
      <c r="S35"/>
      <c r="T35"/>
      <c r="U35"/>
      <c r="V35"/>
      <c r="W35"/>
      <c r="X35"/>
    </row>
    <row r="36" spans="2:24">
      <c r="B36" s="10" t="s">
        <v>595</v>
      </c>
      <c r="I36"/>
      <c r="J36"/>
      <c r="K36"/>
      <c r="L36"/>
      <c r="M36"/>
      <c r="N36"/>
      <c r="O36"/>
      <c r="P36"/>
      <c r="Q36"/>
      <c r="R36"/>
      <c r="S36"/>
      <c r="T36"/>
      <c r="U36"/>
      <c r="V36"/>
      <c r="W36"/>
      <c r="X36"/>
    </row>
    <row r="37" spans="2:24">
      <c r="I37"/>
      <c r="J37"/>
      <c r="K37"/>
      <c r="L37"/>
      <c r="M37"/>
      <c r="N37"/>
      <c r="O37"/>
      <c r="P37"/>
      <c r="Q37"/>
      <c r="R37"/>
      <c r="S37"/>
      <c r="T37"/>
      <c r="U37"/>
      <c r="V37"/>
      <c r="W37"/>
      <c r="X37"/>
    </row>
    <row r="38" spans="2:24">
      <c r="I38"/>
      <c r="J38"/>
      <c r="K38"/>
      <c r="L38"/>
      <c r="M38"/>
      <c r="N38"/>
      <c r="O38"/>
      <c r="P38"/>
      <c r="Q38"/>
      <c r="R38"/>
      <c r="S38"/>
      <c r="T38"/>
      <c r="U38"/>
      <c r="V38"/>
      <c r="W38"/>
      <c r="X38"/>
    </row>
    <row r="39" spans="2:24">
      <c r="I39"/>
      <c r="J39"/>
      <c r="K39"/>
      <c r="L39"/>
      <c r="M39"/>
      <c r="N39"/>
      <c r="O39"/>
      <c r="P39"/>
      <c r="Q39"/>
      <c r="R39"/>
      <c r="S39"/>
      <c r="T39"/>
      <c r="U39"/>
      <c r="V39"/>
      <c r="W39"/>
      <c r="X39"/>
    </row>
    <row r="40" spans="2:24">
      <c r="I40"/>
      <c r="J40"/>
      <c r="K40"/>
      <c r="L40"/>
      <c r="M40"/>
      <c r="N40"/>
      <c r="O40"/>
      <c r="P40"/>
      <c r="Q40"/>
      <c r="R40"/>
      <c r="S40"/>
      <c r="T40"/>
      <c r="U40"/>
      <c r="V40"/>
      <c r="W40"/>
      <c r="X40"/>
    </row>
    <row r="41" spans="2:24">
      <c r="I41"/>
      <c r="J41"/>
      <c r="K41"/>
      <c r="L41"/>
      <c r="M41"/>
      <c r="N41"/>
      <c r="O41"/>
      <c r="P41"/>
      <c r="Q41"/>
      <c r="R41"/>
      <c r="S41"/>
      <c r="T41"/>
      <c r="U41"/>
      <c r="V41"/>
      <c r="W41"/>
      <c r="X41"/>
    </row>
    <row r="42" spans="2:24">
      <c r="I42"/>
      <c r="J42"/>
      <c r="K42"/>
      <c r="L42"/>
      <c r="M42"/>
      <c r="N42"/>
      <c r="O42"/>
      <c r="P42"/>
      <c r="Q42"/>
      <c r="R42"/>
      <c r="S42"/>
      <c r="T42"/>
      <c r="U42"/>
      <c r="V42"/>
      <c r="W42"/>
      <c r="X42"/>
    </row>
    <row r="43" spans="2:24">
      <c r="I43"/>
      <c r="J43"/>
      <c r="K43"/>
      <c r="L43"/>
      <c r="M43"/>
      <c r="N43"/>
      <c r="O43"/>
      <c r="P43"/>
      <c r="Q43"/>
      <c r="R43"/>
      <c r="S43"/>
      <c r="T43"/>
      <c r="U43"/>
      <c r="V43"/>
      <c r="W43"/>
      <c r="X43"/>
    </row>
    <row r="44" spans="2:24">
      <c r="I44"/>
      <c r="J44"/>
      <c r="K44"/>
      <c r="L44"/>
      <c r="M44"/>
      <c r="N44"/>
      <c r="O44"/>
      <c r="P44"/>
      <c r="Q44"/>
      <c r="R44"/>
      <c r="S44"/>
      <c r="T44"/>
      <c r="U44"/>
      <c r="V44"/>
      <c r="W44"/>
      <c r="X44"/>
    </row>
    <row r="45" spans="2:24">
      <c r="I45"/>
      <c r="J45"/>
      <c r="K45"/>
      <c r="L45"/>
      <c r="M45"/>
      <c r="N45"/>
      <c r="O45"/>
      <c r="P45"/>
      <c r="Q45"/>
      <c r="R45"/>
      <c r="S45"/>
      <c r="T45"/>
      <c r="U45"/>
      <c r="V45"/>
      <c r="W45"/>
      <c r="X45"/>
    </row>
    <row r="46" spans="2:24">
      <c r="I46"/>
      <c r="J46"/>
      <c r="K46"/>
      <c r="L46"/>
      <c r="M46"/>
      <c r="N46"/>
      <c r="O46"/>
      <c r="P46"/>
      <c r="Q46"/>
      <c r="R46"/>
      <c r="S46"/>
      <c r="T46"/>
      <c r="U46"/>
      <c r="V46"/>
      <c r="W46"/>
      <c r="X46"/>
    </row>
    <row r="47" spans="2:24">
      <c r="I47"/>
      <c r="J47"/>
      <c r="K47"/>
      <c r="L47"/>
      <c r="M47"/>
      <c r="N47"/>
      <c r="O47"/>
      <c r="P47"/>
      <c r="Q47"/>
      <c r="R47"/>
      <c r="S47"/>
      <c r="T47"/>
      <c r="U47"/>
      <c r="V47"/>
      <c r="W47"/>
      <c r="X47"/>
    </row>
    <row r="48" spans="2:24">
      <c r="I48"/>
      <c r="J48"/>
      <c r="K48"/>
      <c r="L48"/>
      <c r="M48"/>
      <c r="N48"/>
      <c r="O48"/>
      <c r="P48"/>
      <c r="Q48"/>
      <c r="R48"/>
      <c r="S48"/>
      <c r="T48"/>
      <c r="U48"/>
      <c r="V48"/>
      <c r="W48"/>
      <c r="X48"/>
    </row>
    <row r="49" spans="9:24">
      <c r="I49"/>
      <c r="J49"/>
      <c r="K49"/>
      <c r="L49"/>
      <c r="M49"/>
      <c r="N49"/>
      <c r="O49"/>
      <c r="P49"/>
      <c r="Q49"/>
      <c r="R49"/>
      <c r="S49"/>
      <c r="T49"/>
      <c r="U49"/>
      <c r="V49"/>
      <c r="W49"/>
      <c r="X49"/>
    </row>
    <row r="50" spans="9:24">
      <c r="I50"/>
      <c r="J50"/>
      <c r="K50"/>
      <c r="L50"/>
      <c r="M50"/>
      <c r="N50"/>
      <c r="O50"/>
      <c r="P50"/>
      <c r="Q50"/>
      <c r="R50"/>
      <c r="S50"/>
      <c r="T50"/>
      <c r="U50"/>
      <c r="V50"/>
      <c r="W50"/>
      <c r="X50"/>
    </row>
    <row r="51" spans="9:24">
      <c r="I51"/>
      <c r="J51"/>
      <c r="K51"/>
      <c r="L51"/>
      <c r="M51"/>
      <c r="N51"/>
      <c r="O51"/>
      <c r="P51"/>
      <c r="Q51"/>
      <c r="R51"/>
      <c r="S51"/>
      <c r="T51"/>
      <c r="U51"/>
      <c r="V51"/>
      <c r="W51"/>
      <c r="X51"/>
    </row>
    <row r="52" spans="9:24">
      <c r="I52"/>
      <c r="J52"/>
      <c r="K52"/>
      <c r="L52"/>
      <c r="M52"/>
      <c r="N52"/>
      <c r="O52"/>
      <c r="P52"/>
      <c r="Q52"/>
      <c r="R52"/>
      <c r="S52"/>
      <c r="T52"/>
      <c r="U52"/>
      <c r="V52"/>
      <c r="W52"/>
      <c r="X52"/>
    </row>
    <row r="53" spans="9:24">
      <c r="I53"/>
      <c r="J53"/>
      <c r="K53"/>
      <c r="L53"/>
      <c r="M53"/>
      <c r="N53"/>
      <c r="O53"/>
      <c r="P53"/>
      <c r="Q53"/>
      <c r="R53"/>
      <c r="S53"/>
      <c r="T53"/>
      <c r="U53"/>
      <c r="V53"/>
      <c r="W53"/>
      <c r="X53"/>
    </row>
    <row r="54" spans="9:24">
      <c r="I54"/>
      <c r="J54"/>
      <c r="K54"/>
      <c r="L54"/>
      <c r="M54"/>
      <c r="N54"/>
      <c r="O54"/>
      <c r="P54"/>
      <c r="Q54"/>
      <c r="R54"/>
      <c r="S54"/>
      <c r="T54"/>
      <c r="U54"/>
      <c r="V54"/>
      <c r="W54"/>
      <c r="X54"/>
    </row>
    <row r="55" spans="9:24">
      <c r="I55"/>
      <c r="J55"/>
      <c r="K55"/>
      <c r="L55"/>
      <c r="M55"/>
      <c r="N55"/>
      <c r="O55"/>
      <c r="P55"/>
      <c r="Q55"/>
      <c r="R55"/>
      <c r="S55"/>
      <c r="T55"/>
      <c r="U55"/>
      <c r="V55"/>
      <c r="W55"/>
      <c r="X55"/>
    </row>
    <row r="56" spans="9:24">
      <c r="I56"/>
      <c r="J56"/>
      <c r="K56"/>
      <c r="L56"/>
      <c r="M56"/>
      <c r="N56"/>
      <c r="O56"/>
      <c r="P56"/>
      <c r="Q56"/>
      <c r="R56"/>
      <c r="S56"/>
      <c r="T56"/>
      <c r="U56"/>
      <c r="V56"/>
      <c r="W56"/>
      <c r="X56"/>
    </row>
    <row r="57" spans="9:24">
      <c r="I57"/>
      <c r="J57"/>
      <c r="K57"/>
      <c r="L57"/>
      <c r="M57"/>
      <c r="N57"/>
      <c r="O57"/>
      <c r="P57"/>
      <c r="Q57"/>
      <c r="R57"/>
      <c r="S57"/>
      <c r="T57"/>
      <c r="U57"/>
      <c r="V57"/>
      <c r="W57"/>
      <c r="X57"/>
    </row>
    <row r="58" spans="9:24">
      <c r="I58"/>
      <c r="J58"/>
      <c r="K58"/>
      <c r="L58"/>
      <c r="M58"/>
      <c r="N58"/>
      <c r="O58"/>
      <c r="P58"/>
      <c r="Q58"/>
      <c r="R58"/>
      <c r="S58"/>
      <c r="T58"/>
      <c r="U58"/>
      <c r="V58"/>
      <c r="W58"/>
      <c r="X58"/>
    </row>
    <row r="59" spans="9:24">
      <c r="I59"/>
      <c r="J59"/>
      <c r="K59"/>
      <c r="L59"/>
      <c r="M59"/>
      <c r="N59"/>
      <c r="O59"/>
      <c r="P59"/>
      <c r="Q59"/>
      <c r="R59"/>
      <c r="S59"/>
      <c r="T59"/>
      <c r="U59"/>
      <c r="V59"/>
      <c r="W59"/>
      <c r="X59"/>
    </row>
    <row r="60" spans="9:24">
      <c r="I60"/>
      <c r="J60"/>
      <c r="K60"/>
      <c r="L60"/>
      <c r="M60"/>
      <c r="N60"/>
      <c r="O60"/>
      <c r="P60"/>
      <c r="Q60"/>
      <c r="R60"/>
      <c r="S60"/>
      <c r="T60"/>
      <c r="U60"/>
      <c r="V60"/>
      <c r="W60"/>
      <c r="X60"/>
    </row>
    <row r="61" spans="9:24">
      <c r="I61"/>
      <c r="J61"/>
      <c r="K61"/>
      <c r="L61"/>
      <c r="M61"/>
      <c r="N61"/>
      <c r="O61"/>
      <c r="P61"/>
      <c r="Q61"/>
      <c r="R61"/>
      <c r="S61"/>
      <c r="T61"/>
      <c r="U61"/>
      <c r="V61"/>
      <c r="W61"/>
      <c r="X61"/>
    </row>
    <row r="62" spans="9:24">
      <c r="I62"/>
      <c r="J62"/>
      <c r="K62"/>
      <c r="L62"/>
      <c r="M62"/>
      <c r="N62"/>
      <c r="O62"/>
      <c r="P62"/>
      <c r="Q62"/>
      <c r="R62"/>
      <c r="S62"/>
      <c r="T62"/>
      <c r="U62"/>
      <c r="V62"/>
      <c r="W62"/>
      <c r="X62"/>
    </row>
    <row r="63" spans="9:24">
      <c r="I63"/>
      <c r="J63"/>
      <c r="K63"/>
      <c r="L63"/>
      <c r="M63"/>
      <c r="N63"/>
      <c r="O63"/>
      <c r="P63"/>
      <c r="Q63"/>
      <c r="R63"/>
      <c r="S63"/>
      <c r="T63"/>
      <c r="U63"/>
      <c r="V63"/>
      <c r="W63"/>
      <c r="X63"/>
    </row>
    <row r="64" spans="9:24">
      <c r="I64"/>
      <c r="J64"/>
      <c r="K64"/>
      <c r="L64"/>
      <c r="M64"/>
      <c r="N64"/>
      <c r="O64"/>
      <c r="P64"/>
      <c r="Q64"/>
      <c r="R64"/>
      <c r="S64"/>
      <c r="T64"/>
      <c r="U64"/>
      <c r="V64"/>
      <c r="W64"/>
      <c r="X64"/>
    </row>
    <row r="65" spans="9:24">
      <c r="I65"/>
      <c r="J65"/>
      <c r="K65"/>
      <c r="L65"/>
      <c r="M65"/>
      <c r="N65"/>
      <c r="O65"/>
      <c r="P65"/>
      <c r="Q65"/>
      <c r="R65"/>
      <c r="S65"/>
      <c r="T65"/>
      <c r="U65"/>
      <c r="V65"/>
      <c r="W65"/>
      <c r="X65"/>
    </row>
    <row r="66" spans="9:24">
      <c r="I66"/>
      <c r="J66"/>
      <c r="K66"/>
      <c r="L66"/>
      <c r="M66"/>
      <c r="N66"/>
      <c r="O66"/>
      <c r="P66"/>
      <c r="Q66"/>
      <c r="R66"/>
      <c r="S66"/>
      <c r="T66"/>
      <c r="U66"/>
      <c r="V66"/>
      <c r="W66"/>
      <c r="X66"/>
    </row>
    <row r="67" spans="9:24">
      <c r="I67"/>
      <c r="J67"/>
      <c r="K67"/>
      <c r="L67"/>
      <c r="M67"/>
      <c r="N67"/>
      <c r="O67"/>
      <c r="P67"/>
      <c r="Q67"/>
      <c r="R67"/>
      <c r="S67"/>
      <c r="T67"/>
      <c r="U67"/>
      <c r="V67"/>
      <c r="W67"/>
      <c r="X67"/>
    </row>
    <row r="68" spans="9:24">
      <c r="I68"/>
      <c r="J68"/>
      <c r="K68"/>
      <c r="L68"/>
      <c r="M68"/>
      <c r="N68"/>
      <c r="O68"/>
      <c r="P68"/>
      <c r="Q68"/>
      <c r="R68"/>
      <c r="S68"/>
      <c r="T68"/>
      <c r="U68"/>
      <c r="V68"/>
      <c r="W68"/>
      <c r="X68"/>
    </row>
    <row r="69" spans="9:24">
      <c r="I69"/>
      <c r="J69"/>
      <c r="K69"/>
      <c r="L69"/>
      <c r="M69"/>
      <c r="N69"/>
      <c r="O69"/>
      <c r="P69"/>
      <c r="Q69"/>
      <c r="R69"/>
      <c r="S69"/>
      <c r="T69"/>
      <c r="U69"/>
      <c r="V69"/>
      <c r="W69"/>
      <c r="X69"/>
    </row>
    <row r="70" spans="9:24">
      <c r="I70"/>
      <c r="J70"/>
      <c r="K70"/>
      <c r="L70"/>
      <c r="M70"/>
      <c r="N70"/>
      <c r="O70"/>
      <c r="P70"/>
      <c r="Q70"/>
      <c r="R70"/>
      <c r="S70"/>
      <c r="T70"/>
      <c r="U70"/>
      <c r="V70"/>
      <c r="W70"/>
      <c r="X70"/>
    </row>
    <row r="71" spans="9:24">
      <c r="I71"/>
      <c r="J71"/>
      <c r="K71"/>
      <c r="L71"/>
      <c r="M71"/>
      <c r="N71"/>
      <c r="O71"/>
      <c r="P71"/>
      <c r="Q71"/>
      <c r="R71"/>
      <c r="S71"/>
      <c r="T71"/>
      <c r="U71"/>
      <c r="V71"/>
      <c r="W71"/>
      <c r="X71"/>
    </row>
    <row r="72" spans="9:24">
      <c r="I72"/>
      <c r="J72"/>
      <c r="K72"/>
      <c r="L72"/>
      <c r="M72"/>
      <c r="N72"/>
      <c r="O72"/>
      <c r="P72"/>
      <c r="Q72"/>
      <c r="R72"/>
      <c r="S72"/>
      <c r="T72"/>
      <c r="U72"/>
      <c r="V72"/>
      <c r="W72"/>
      <c r="X72"/>
    </row>
    <row r="73" spans="9:24">
      <c r="I73"/>
      <c r="J73"/>
      <c r="K73"/>
      <c r="L73"/>
      <c r="M73"/>
      <c r="N73"/>
      <c r="O73"/>
      <c r="P73"/>
      <c r="Q73"/>
      <c r="R73"/>
      <c r="S73"/>
      <c r="T73"/>
      <c r="U73"/>
      <c r="V73"/>
      <c r="W73"/>
      <c r="X73"/>
    </row>
    <row r="74" spans="9:24">
      <c r="I74"/>
      <c r="J74"/>
      <c r="K74"/>
      <c r="L74"/>
      <c r="M74"/>
      <c r="N74"/>
      <c r="O74"/>
      <c r="P74"/>
      <c r="Q74"/>
      <c r="R74"/>
      <c r="S74"/>
      <c r="T74"/>
      <c r="U74"/>
      <c r="V74"/>
      <c r="W74"/>
      <c r="X74"/>
    </row>
    <row r="75" spans="9:24">
      <c r="I75"/>
      <c r="J75"/>
      <c r="K75"/>
      <c r="L75"/>
      <c r="M75"/>
      <c r="N75"/>
      <c r="O75"/>
      <c r="P75"/>
      <c r="Q75"/>
      <c r="R75"/>
      <c r="S75"/>
      <c r="T75"/>
      <c r="U75"/>
      <c r="V75"/>
      <c r="W75"/>
      <c r="X75"/>
    </row>
    <row r="76" spans="9:24">
      <c r="I76"/>
      <c r="J76"/>
      <c r="K76"/>
      <c r="L76"/>
      <c r="M76"/>
      <c r="N76"/>
      <c r="O76"/>
      <c r="P76"/>
      <c r="Q76"/>
      <c r="R76"/>
      <c r="S76"/>
      <c r="T76"/>
      <c r="U76"/>
      <c r="V76"/>
      <c r="W76"/>
      <c r="X76"/>
    </row>
    <row r="77" spans="9:24">
      <c r="I77"/>
      <c r="J77"/>
      <c r="K77"/>
      <c r="L77"/>
      <c r="M77"/>
      <c r="N77"/>
      <c r="O77"/>
      <c r="P77"/>
      <c r="Q77"/>
      <c r="R77"/>
      <c r="S77"/>
      <c r="T77"/>
      <c r="U77"/>
      <c r="V77"/>
      <c r="W77"/>
      <c r="X77"/>
    </row>
    <row r="78" spans="9:24">
      <c r="I78"/>
      <c r="J78"/>
      <c r="K78"/>
      <c r="L78"/>
      <c r="M78"/>
      <c r="N78"/>
      <c r="O78"/>
      <c r="P78"/>
      <c r="Q78"/>
      <c r="R78"/>
      <c r="S78"/>
      <c r="T78"/>
      <c r="U78"/>
      <c r="V78"/>
      <c r="W78"/>
      <c r="X78"/>
    </row>
    <row r="79" spans="9:24">
      <c r="I79"/>
      <c r="J79"/>
      <c r="K79"/>
      <c r="L79"/>
      <c r="M79"/>
      <c r="N79"/>
      <c r="O79"/>
      <c r="P79"/>
      <c r="Q79"/>
      <c r="R79"/>
      <c r="S79"/>
      <c r="T79"/>
      <c r="U79"/>
      <c r="V79"/>
      <c r="W79"/>
      <c r="X79"/>
    </row>
    <row r="80" spans="9:24">
      <c r="I80"/>
      <c r="J80"/>
      <c r="K80"/>
      <c r="L80"/>
      <c r="M80"/>
      <c r="N80"/>
      <c r="O80"/>
      <c r="P80"/>
      <c r="Q80"/>
      <c r="R80"/>
      <c r="S80"/>
      <c r="T80"/>
      <c r="U80"/>
      <c r="V80"/>
      <c r="W80"/>
      <c r="X80"/>
    </row>
    <row r="81" spans="9:24">
      <c r="I81"/>
      <c r="J81"/>
      <c r="K81"/>
      <c r="L81"/>
      <c r="M81"/>
      <c r="N81"/>
      <c r="O81"/>
      <c r="P81"/>
      <c r="Q81"/>
      <c r="R81"/>
      <c r="S81"/>
      <c r="T81"/>
      <c r="U81"/>
      <c r="V81"/>
      <c r="W81"/>
      <c r="X81"/>
    </row>
    <row r="82" spans="9:24">
      <c r="I82"/>
      <c r="J82"/>
      <c r="K82"/>
      <c r="L82"/>
      <c r="M82"/>
      <c r="N82"/>
      <c r="O82"/>
      <c r="P82"/>
      <c r="Q82"/>
      <c r="R82"/>
      <c r="S82"/>
      <c r="T82"/>
      <c r="U82"/>
      <c r="V82"/>
      <c r="W82"/>
      <c r="X82"/>
    </row>
    <row r="83" spans="9:24">
      <c r="I83"/>
      <c r="J83"/>
      <c r="K83"/>
      <c r="L83"/>
      <c r="M83"/>
      <c r="N83"/>
      <c r="O83"/>
      <c r="P83"/>
      <c r="Q83"/>
      <c r="R83"/>
      <c r="S83"/>
      <c r="T83"/>
      <c r="U83"/>
      <c r="V83"/>
      <c r="W83"/>
      <c r="X83"/>
    </row>
    <row r="84" spans="9:24">
      <c r="I84"/>
      <c r="J84"/>
      <c r="K84"/>
      <c r="L84"/>
      <c r="M84"/>
      <c r="N84"/>
      <c r="O84"/>
      <c r="P84"/>
      <c r="Q84"/>
      <c r="R84"/>
      <c r="S84"/>
      <c r="T84"/>
      <c r="U84"/>
      <c r="V84"/>
      <c r="W84"/>
      <c r="X84"/>
    </row>
    <row r="85" spans="9:24">
      <c r="I85"/>
      <c r="J85"/>
      <c r="K85"/>
      <c r="L85"/>
      <c r="M85"/>
      <c r="N85"/>
      <c r="O85"/>
      <c r="P85"/>
      <c r="Q85"/>
      <c r="R85"/>
      <c r="S85"/>
      <c r="T85"/>
      <c r="U85"/>
      <c r="V85"/>
      <c r="W85"/>
      <c r="X85"/>
    </row>
    <row r="86" spans="9:24">
      <c r="I86"/>
      <c r="J86"/>
      <c r="K86"/>
      <c r="L86"/>
      <c r="M86"/>
      <c r="N86"/>
      <c r="O86"/>
      <c r="P86"/>
      <c r="Q86"/>
      <c r="R86"/>
      <c r="S86"/>
      <c r="T86"/>
      <c r="U86"/>
      <c r="V86"/>
      <c r="W86"/>
      <c r="X86"/>
    </row>
    <row r="87" spans="9:24">
      <c r="I87"/>
      <c r="J87"/>
      <c r="K87"/>
      <c r="L87"/>
      <c r="M87"/>
      <c r="N87"/>
      <c r="O87"/>
      <c r="P87"/>
      <c r="Q87"/>
      <c r="R87"/>
      <c r="S87"/>
      <c r="T87"/>
      <c r="U87"/>
      <c r="V87"/>
      <c r="W87"/>
      <c r="X87"/>
    </row>
  </sheetData>
  <mergeCells count="5">
    <mergeCell ref="B10:E13"/>
    <mergeCell ref="B16:E16"/>
    <mergeCell ref="B2:D2"/>
    <mergeCell ref="B26:F26"/>
    <mergeCell ref="B14:E14"/>
  </mergeCells>
  <hyperlinks>
    <hyperlink ref="B1" location="'Table of Contents'!A1" display="Table of Contents" xr:uid="{13E59340-22A8-4AC4-8AFE-CD024D239D1D}"/>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0B65-214C-4941-91A9-01779AF3BFD5}">
  <dimension ref="B1:AE36"/>
  <sheetViews>
    <sheetView zoomScaleNormal="100" workbookViewId="0"/>
  </sheetViews>
  <sheetFormatPr defaultRowHeight="14.25"/>
  <cols>
    <col min="1" max="1" width="9.1328125"/>
    <col min="2" max="2" width="19.265625" customWidth="1"/>
    <col min="3" max="3" width="16.73046875" customWidth="1"/>
    <col min="4" max="4" width="18.86328125" customWidth="1"/>
    <col min="5" max="5" width="14.59765625" customWidth="1"/>
    <col min="6" max="6" width="14.1328125" customWidth="1"/>
    <col min="7" max="7" width="7.73046875" customWidth="1"/>
    <col min="8" max="8" width="24.265625" customWidth="1"/>
    <col min="9" max="9" width="19.46484375" customWidth="1"/>
    <col min="13" max="13" width="9"/>
    <col min="14" max="25" width="9" customWidth="1"/>
    <col min="26" max="26" width="9"/>
    <col min="27" max="27" width="38.73046875" customWidth="1"/>
  </cols>
  <sheetData>
    <row r="1" spans="2:31">
      <c r="B1" s="389" t="s">
        <v>114</v>
      </c>
      <c r="C1" s="389"/>
      <c r="D1" s="389"/>
      <c r="E1" s="389"/>
      <c r="F1" s="389"/>
    </row>
    <row r="2" spans="2:31" ht="16.899999999999999">
      <c r="B2" s="388" t="s">
        <v>393</v>
      </c>
      <c r="C2" s="388"/>
      <c r="D2" s="388"/>
      <c r="E2" s="388"/>
      <c r="F2" s="388"/>
      <c r="H2" s="387" t="s">
        <v>394</v>
      </c>
      <c r="I2" s="387"/>
      <c r="AC2" s="138"/>
    </row>
    <row r="3" spans="2:31" ht="28.5">
      <c r="B3" s="137" t="s">
        <v>132</v>
      </c>
      <c r="C3" s="137" t="s">
        <v>421</v>
      </c>
      <c r="D3" s="137" t="s">
        <v>342</v>
      </c>
      <c r="E3" s="137" t="s">
        <v>422</v>
      </c>
      <c r="F3" s="137" t="s">
        <v>342</v>
      </c>
      <c r="H3" s="19" t="s">
        <v>86</v>
      </c>
      <c r="I3" s="35">
        <v>151112</v>
      </c>
      <c r="AC3" s="138"/>
    </row>
    <row r="4" spans="2:31">
      <c r="B4" s="12">
        <v>1</v>
      </c>
      <c r="C4" s="60">
        <v>108921</v>
      </c>
      <c r="D4" s="13">
        <f t="shared" ref="D4:D8" si="0">C4/C$11</f>
        <v>0.72079649531473344</v>
      </c>
      <c r="E4" s="60">
        <v>108921</v>
      </c>
      <c r="F4" s="13">
        <f>E4/E$11</f>
        <v>0.51773457552999336</v>
      </c>
      <c r="H4" s="19" t="s">
        <v>131</v>
      </c>
      <c r="I4" s="35">
        <v>21562</v>
      </c>
      <c r="AC4" s="138"/>
      <c r="AE4" s="138"/>
    </row>
    <row r="5" spans="2:31" ht="15.75" customHeight="1">
      <c r="B5" s="12">
        <v>2</v>
      </c>
      <c r="C5" s="60">
        <v>31489</v>
      </c>
      <c r="D5" s="13">
        <f t="shared" si="0"/>
        <v>0.20838186245963258</v>
      </c>
      <c r="E5" s="60">
        <v>62978</v>
      </c>
      <c r="F5" s="13">
        <f t="shared" ref="F5:F9" si="1">E5/E$11</f>
        <v>0.29935355071774883</v>
      </c>
      <c r="H5" s="391" t="s">
        <v>423</v>
      </c>
      <c r="I5" s="391"/>
      <c r="AC5" s="138"/>
    </row>
    <row r="6" spans="2:31">
      <c r="B6" s="12">
        <v>3</v>
      </c>
      <c r="C6" s="60">
        <v>5936</v>
      </c>
      <c r="D6" s="13">
        <f t="shared" si="0"/>
        <v>3.9282121869871352E-2</v>
      </c>
      <c r="E6" s="60">
        <v>17808</v>
      </c>
      <c r="F6" s="13">
        <f t="shared" si="1"/>
        <v>8.4646829546534838E-2</v>
      </c>
      <c r="H6" s="376"/>
      <c r="I6" s="376"/>
      <c r="AC6" s="138"/>
    </row>
    <row r="7" spans="2:31">
      <c r="B7" s="12">
        <v>4</v>
      </c>
      <c r="C7" s="60">
        <v>3613</v>
      </c>
      <c r="D7" s="13">
        <f t="shared" si="0"/>
        <v>2.3909418179893061E-2</v>
      </c>
      <c r="E7" s="60">
        <v>14452</v>
      </c>
      <c r="F7" s="13">
        <f t="shared" si="1"/>
        <v>6.8694742846278162E-2</v>
      </c>
      <c r="H7" s="10" t="s">
        <v>595</v>
      </c>
      <c r="AC7" s="138"/>
    </row>
    <row r="8" spans="2:31">
      <c r="B8" s="12">
        <v>5</v>
      </c>
      <c r="C8" s="60">
        <v>874</v>
      </c>
      <c r="D8" s="13">
        <f t="shared" si="0"/>
        <v>5.7837895071205462E-3</v>
      </c>
      <c r="E8" s="60">
        <v>4370</v>
      </c>
      <c r="F8" s="13">
        <f t="shared" si="1"/>
        <v>2.0771936495864625E-2</v>
      </c>
      <c r="N8" s="138"/>
      <c r="AC8" s="138"/>
    </row>
    <row r="9" spans="2:31">
      <c r="B9" s="12">
        <v>6</v>
      </c>
      <c r="C9" s="60">
        <v>220</v>
      </c>
      <c r="D9" s="152" t="s">
        <v>353</v>
      </c>
      <c r="E9" s="60">
        <v>1320</v>
      </c>
      <c r="F9" s="13">
        <f t="shared" si="1"/>
        <v>6.2743606806730679E-3</v>
      </c>
      <c r="AC9" s="138"/>
    </row>
    <row r="10" spans="2:31">
      <c r="B10" s="28" t="s">
        <v>130</v>
      </c>
      <c r="C10" s="60">
        <v>59</v>
      </c>
      <c r="D10" s="152" t="s">
        <v>353</v>
      </c>
      <c r="E10" s="60">
        <v>531</v>
      </c>
      <c r="F10" s="152" t="s">
        <v>353</v>
      </c>
      <c r="AC10" s="138"/>
    </row>
    <row r="11" spans="2:31" ht="15.4">
      <c r="B11" s="14" t="s">
        <v>112</v>
      </c>
      <c r="C11" s="17">
        <f>SUM(C4:C10)</f>
        <v>151112</v>
      </c>
      <c r="D11" s="29">
        <f>SUM(D4:D10)</f>
        <v>0.99815368733125098</v>
      </c>
      <c r="E11" s="235">
        <f>SUM(E4:E10)</f>
        <v>210380</v>
      </c>
      <c r="F11" s="29">
        <v>1</v>
      </c>
      <c r="AC11" s="138"/>
      <c r="AD11" s="5"/>
      <c r="AE11" s="138"/>
    </row>
    <row r="12" spans="2:31" ht="15.4">
      <c r="B12" s="245" t="s">
        <v>604</v>
      </c>
      <c r="C12" s="193"/>
      <c r="D12" s="27"/>
      <c r="AB12" s="5"/>
      <c r="AC12" s="5"/>
      <c r="AD12" s="5"/>
      <c r="AE12" s="5"/>
    </row>
    <row r="13" spans="2:31">
      <c r="B13" s="245" t="s">
        <v>595</v>
      </c>
      <c r="C13" s="179"/>
      <c r="H13" s="1"/>
    </row>
    <row r="14" spans="2:31">
      <c r="B14" s="23"/>
      <c r="C14" s="142"/>
      <c r="H14" s="148"/>
      <c r="I14" s="149"/>
      <c r="K14" s="23"/>
      <c r="L14" s="1"/>
    </row>
    <row r="15" spans="2:31" ht="25.5" customHeight="1">
      <c r="B15" s="390"/>
      <c r="C15" s="390"/>
      <c r="D15" s="390"/>
      <c r="E15" s="142"/>
      <c r="F15" s="1"/>
      <c r="G15" s="23"/>
      <c r="H15" s="148"/>
      <c r="I15" s="149"/>
      <c r="K15" s="23"/>
      <c r="L15" s="1"/>
    </row>
    <row r="16" spans="2:31">
      <c r="C16" s="142"/>
      <c r="D16" s="90"/>
      <c r="G16" s="23"/>
      <c r="H16" s="148"/>
      <c r="I16" s="149"/>
      <c r="J16" s="38"/>
      <c r="K16" s="23"/>
      <c r="L16" s="1"/>
    </row>
    <row r="17" spans="3:12">
      <c r="C17" s="142"/>
      <c r="D17" s="150"/>
      <c r="G17" s="23"/>
      <c r="H17" s="148"/>
      <c r="I17" s="149"/>
      <c r="J17" s="38"/>
      <c r="K17" s="23"/>
      <c r="L17" s="1"/>
    </row>
    <row r="18" spans="3:12">
      <c r="C18" s="142"/>
      <c r="D18" s="150"/>
      <c r="G18" s="23"/>
      <c r="H18" s="148"/>
      <c r="I18" s="149"/>
      <c r="J18" s="38"/>
      <c r="K18" s="23"/>
      <c r="L18" s="1"/>
    </row>
    <row r="19" spans="3:12">
      <c r="C19" s="142"/>
      <c r="D19" s="150"/>
      <c r="G19" s="23"/>
      <c r="H19" s="148"/>
      <c r="I19" s="149"/>
      <c r="J19" s="38"/>
      <c r="K19" s="23"/>
      <c r="L19" s="1"/>
    </row>
    <row r="20" spans="3:12">
      <c r="C20" s="142"/>
      <c r="D20" s="150"/>
      <c r="G20" s="23"/>
      <c r="H20" s="234" t="s">
        <v>371</v>
      </c>
      <c r="I20" s="1"/>
      <c r="J20" s="38"/>
      <c r="K20" s="23"/>
      <c r="L20" s="1"/>
    </row>
    <row r="21" spans="3:12">
      <c r="C21" s="142"/>
      <c r="D21" s="151"/>
      <c r="G21" s="23"/>
      <c r="H21" s="148"/>
      <c r="I21" s="1"/>
      <c r="J21" s="38"/>
      <c r="K21" s="23"/>
      <c r="L21" s="1"/>
    </row>
    <row r="22" spans="3:12">
      <c r="C22" s="142"/>
      <c r="D22" s="151"/>
      <c r="G22" s="23" t="s">
        <v>371</v>
      </c>
      <c r="H22" s="148"/>
      <c r="I22" s="1"/>
      <c r="K22" s="23"/>
      <c r="L22" s="1"/>
    </row>
    <row r="23" spans="3:12">
      <c r="C23" s="142"/>
      <c r="D23" s="150"/>
      <c r="E23" s="90"/>
      <c r="F23" s="150"/>
      <c r="G23" s="23"/>
      <c r="H23" s="148"/>
      <c r="I23" s="1"/>
      <c r="J23" s="1"/>
      <c r="K23" s="23"/>
      <c r="L23" s="1"/>
    </row>
    <row r="24" spans="3:12">
      <c r="C24" s="142"/>
      <c r="D24" s="90"/>
      <c r="E24" s="90"/>
      <c r="F24" s="90"/>
      <c r="G24" s="23"/>
      <c r="H24" s="148"/>
      <c r="I24" s="1"/>
      <c r="J24" s="1"/>
      <c r="K24" s="23"/>
      <c r="L24" s="1"/>
    </row>
    <row r="25" spans="3:12">
      <c r="D25" s="147"/>
      <c r="F25" s="147"/>
      <c r="G25" s="23"/>
      <c r="H25" s="148"/>
      <c r="I25" s="1"/>
      <c r="J25" s="1"/>
      <c r="K25" s="23"/>
      <c r="L25" s="1"/>
    </row>
    <row r="26" spans="3:12">
      <c r="D26" s="147"/>
      <c r="F26" s="147"/>
      <c r="G26" s="23"/>
      <c r="H26" s="148"/>
      <c r="I26" s="1"/>
      <c r="J26" s="1"/>
      <c r="K26" s="23"/>
      <c r="L26" s="1"/>
    </row>
    <row r="27" spans="3:12">
      <c r="D27" s="147"/>
      <c r="F27" s="147"/>
      <c r="G27" s="23"/>
      <c r="H27" s="148"/>
      <c r="I27" s="153"/>
      <c r="J27" s="1"/>
      <c r="K27" s="23"/>
      <c r="L27" s="1"/>
    </row>
    <row r="28" spans="3:12">
      <c r="D28" s="147"/>
      <c r="F28" s="147"/>
      <c r="G28" s="23"/>
      <c r="I28" s="23"/>
      <c r="J28" s="1"/>
    </row>
    <row r="29" spans="3:12">
      <c r="I29" s="23"/>
      <c r="J29" s="1"/>
    </row>
    <row r="30" spans="3:12">
      <c r="C30" s="155"/>
      <c r="I30" s="23"/>
      <c r="J30" s="1"/>
    </row>
    <row r="31" spans="3:12">
      <c r="I31" s="23"/>
      <c r="J31" s="1"/>
    </row>
    <row r="32" spans="3:12">
      <c r="I32" s="23"/>
      <c r="J32" s="1"/>
    </row>
    <row r="33" spans="9:10">
      <c r="I33" s="23"/>
      <c r="J33" s="1"/>
    </row>
    <row r="34" spans="9:10">
      <c r="I34" s="23"/>
      <c r="J34" s="1"/>
    </row>
    <row r="35" spans="9:10">
      <c r="J35" s="1"/>
    </row>
    <row r="36" spans="9:10">
      <c r="J36" s="1"/>
    </row>
  </sheetData>
  <sortState xmlns:xlrd2="http://schemas.microsoft.com/office/spreadsheetml/2017/richdata2" ref="B16:F23">
    <sortCondition ref="B16:B23"/>
  </sortState>
  <mergeCells count="5">
    <mergeCell ref="H2:I2"/>
    <mergeCell ref="B2:F2"/>
    <mergeCell ref="B1:F1"/>
    <mergeCell ref="B15:D15"/>
    <mergeCell ref="H5:I6"/>
  </mergeCells>
  <hyperlinks>
    <hyperlink ref="B1:F1" location="'Table of Contents'!A1" display="Table of Contents" xr:uid="{BBFD3B53-59C4-47BC-9D58-B6EFA4F86D03}"/>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C1D4-5BE4-45DE-9659-32EB04574727}">
  <dimension ref="A1:AE39"/>
  <sheetViews>
    <sheetView workbookViewId="0"/>
  </sheetViews>
  <sheetFormatPr defaultRowHeight="14.25"/>
  <cols>
    <col min="1" max="1" width="9.1328125"/>
    <col min="2" max="2" width="28.86328125" customWidth="1"/>
    <col min="3" max="7" width="14.1328125" customWidth="1"/>
    <col min="8" max="8" width="35.9296875" customWidth="1"/>
    <col min="9" max="10" width="14.1328125" customWidth="1"/>
    <col min="11" max="11" width="10.59765625" customWidth="1"/>
    <col min="12" max="25" width="9" customWidth="1"/>
    <col min="27" max="27" width="26.73046875" customWidth="1"/>
  </cols>
  <sheetData>
    <row r="1" spans="2:31">
      <c r="B1" s="389" t="s">
        <v>114</v>
      </c>
      <c r="C1" s="389"/>
      <c r="D1" s="389"/>
      <c r="E1" s="389"/>
      <c r="F1" s="389"/>
      <c r="I1" s="2"/>
    </row>
    <row r="2" spans="2:31" ht="33.4" customHeight="1">
      <c r="B2" s="393" t="s">
        <v>395</v>
      </c>
      <c r="C2" s="393"/>
      <c r="D2" s="393"/>
      <c r="E2" s="393"/>
      <c r="F2" s="394"/>
      <c r="H2" s="386" t="s">
        <v>589</v>
      </c>
      <c r="I2" s="386"/>
      <c r="J2" s="386"/>
      <c r="AC2" s="138"/>
    </row>
    <row r="3" spans="2:31">
      <c r="B3" s="19" t="s">
        <v>133</v>
      </c>
      <c r="C3" s="56" t="s">
        <v>134</v>
      </c>
      <c r="D3" s="56" t="s">
        <v>135</v>
      </c>
      <c r="E3" s="56" t="s">
        <v>136</v>
      </c>
      <c r="F3" s="56" t="s">
        <v>112</v>
      </c>
      <c r="H3" s="56" t="s">
        <v>587</v>
      </c>
      <c r="I3" s="56" t="s">
        <v>121</v>
      </c>
      <c r="J3" s="56" t="s">
        <v>122</v>
      </c>
      <c r="AC3" s="138"/>
      <c r="AE3" s="138"/>
    </row>
    <row r="4" spans="2:31">
      <c r="B4" s="30" t="s">
        <v>62</v>
      </c>
      <c r="C4" s="12">
        <v>207</v>
      </c>
      <c r="D4" s="12">
        <v>880</v>
      </c>
      <c r="E4" s="12">
        <v>576</v>
      </c>
      <c r="F4" s="31">
        <f>SUM(C4:E4)</f>
        <v>1663</v>
      </c>
      <c r="H4" s="12" t="s">
        <v>137</v>
      </c>
      <c r="I4" s="35">
        <v>95558</v>
      </c>
      <c r="J4" s="35">
        <v>901795</v>
      </c>
      <c r="N4" s="138"/>
      <c r="AC4" s="138"/>
    </row>
    <row r="5" spans="2:31">
      <c r="B5" s="30" t="s">
        <v>63</v>
      </c>
      <c r="C5" s="12">
        <v>383</v>
      </c>
      <c r="D5" s="35">
        <v>15819</v>
      </c>
      <c r="E5" s="35">
        <v>9753</v>
      </c>
      <c r="F5" s="31">
        <f t="shared" ref="F5:F12" si="0">SUM(C5:E5)</f>
        <v>25955</v>
      </c>
      <c r="H5" s="12" t="s">
        <v>71</v>
      </c>
      <c r="I5" s="35">
        <v>114822</v>
      </c>
      <c r="J5" s="35">
        <v>1012761</v>
      </c>
      <c r="AC5" s="138"/>
    </row>
    <row r="6" spans="2:31">
      <c r="B6" s="30" t="s">
        <v>64</v>
      </c>
      <c r="C6" s="12">
        <v>146</v>
      </c>
      <c r="D6" s="35">
        <v>2665</v>
      </c>
      <c r="E6" s="35">
        <v>1454</v>
      </c>
      <c r="F6" s="31">
        <f t="shared" si="0"/>
        <v>4265</v>
      </c>
      <c r="H6" s="14" t="s">
        <v>112</v>
      </c>
      <c r="I6" s="32">
        <f>SUM(I4:I5)</f>
        <v>210380</v>
      </c>
      <c r="J6" s="33">
        <f>SUM(J4:J5)</f>
        <v>1914556</v>
      </c>
      <c r="K6" s="112"/>
      <c r="L6" s="82"/>
      <c r="N6" s="1"/>
      <c r="AC6" s="138"/>
    </row>
    <row r="7" spans="2:31">
      <c r="B7" s="30" t="s">
        <v>65</v>
      </c>
      <c r="C7" s="12">
        <v>17</v>
      </c>
      <c r="D7" s="12">
        <v>73</v>
      </c>
      <c r="E7" s="12">
        <v>55</v>
      </c>
      <c r="F7" s="31">
        <f t="shared" si="0"/>
        <v>145</v>
      </c>
      <c r="H7" s="10" t="s">
        <v>597</v>
      </c>
      <c r="I7" s="34"/>
      <c r="J7" s="34"/>
      <c r="M7" s="82"/>
      <c r="N7" s="1"/>
      <c r="AC7" s="138"/>
      <c r="AE7" s="138"/>
    </row>
    <row r="8" spans="2:31">
      <c r="B8" s="30" t="s">
        <v>66</v>
      </c>
      <c r="C8" s="12">
        <v>381</v>
      </c>
      <c r="D8" s="12">
        <v>875</v>
      </c>
      <c r="E8" s="12">
        <v>354</v>
      </c>
      <c r="F8" s="31">
        <f t="shared" si="0"/>
        <v>1610</v>
      </c>
      <c r="H8" s="10"/>
      <c r="I8" s="34"/>
      <c r="J8" s="34"/>
      <c r="M8" s="82"/>
      <c r="N8" s="82"/>
      <c r="AC8" s="138"/>
    </row>
    <row r="9" spans="2:31" ht="16.899999999999999" customHeight="1">
      <c r="B9" s="30" t="s">
        <v>67</v>
      </c>
      <c r="C9" s="35">
        <v>2899</v>
      </c>
      <c r="D9" s="35">
        <v>2975</v>
      </c>
      <c r="E9" s="35">
        <v>64986</v>
      </c>
      <c r="F9" s="31">
        <f t="shared" si="0"/>
        <v>70860</v>
      </c>
      <c r="G9" s="34"/>
      <c r="H9" s="10"/>
      <c r="K9" s="3"/>
      <c r="L9" s="3"/>
      <c r="M9" s="82"/>
      <c r="N9" s="82"/>
      <c r="AC9" s="138"/>
      <c r="AE9" s="138"/>
    </row>
    <row r="10" spans="2:31" ht="16.899999999999999" customHeight="1">
      <c r="B10" s="30" t="s">
        <v>68</v>
      </c>
      <c r="C10" s="35">
        <v>2851</v>
      </c>
      <c r="D10" s="35">
        <v>1405</v>
      </c>
      <c r="E10" s="35">
        <v>1237</v>
      </c>
      <c r="F10" s="31">
        <f t="shared" si="0"/>
        <v>5493</v>
      </c>
      <c r="G10" s="34"/>
      <c r="H10" s="1"/>
      <c r="I10" s="1"/>
      <c r="J10" s="82"/>
      <c r="Z10" s="138"/>
    </row>
    <row r="11" spans="2:31" ht="15.4">
      <c r="B11" s="30" t="s">
        <v>69</v>
      </c>
      <c r="C11" s="12">
        <v>68</v>
      </c>
      <c r="D11" s="35">
        <v>1070</v>
      </c>
      <c r="E11" s="12">
        <v>658</v>
      </c>
      <c r="F11" s="31">
        <f t="shared" si="0"/>
        <v>1796</v>
      </c>
      <c r="G11" s="34"/>
      <c r="H11" s="1"/>
      <c r="I11" s="1"/>
      <c r="Z11" s="138"/>
      <c r="AA11" s="5"/>
      <c r="AB11" s="141"/>
    </row>
    <row r="12" spans="2:31" ht="15.4">
      <c r="B12" s="30" t="s">
        <v>70</v>
      </c>
      <c r="C12" s="35">
        <v>4318</v>
      </c>
      <c r="D12" s="35">
        <v>53637</v>
      </c>
      <c r="E12" s="35">
        <v>40638</v>
      </c>
      <c r="F12" s="31">
        <f t="shared" si="0"/>
        <v>98593</v>
      </c>
      <c r="G12" s="34"/>
      <c r="H12" s="1"/>
      <c r="I12" s="1"/>
      <c r="K12" s="23"/>
      <c r="L12" s="1"/>
      <c r="Y12" s="5"/>
      <c r="Z12" s="5"/>
      <c r="AA12" s="5"/>
      <c r="AB12" s="5"/>
    </row>
    <row r="13" spans="2:31">
      <c r="B13" s="14" t="s">
        <v>112</v>
      </c>
      <c r="C13" s="22">
        <f>SUM(C4:C12)</f>
        <v>11270</v>
      </c>
      <c r="D13" s="22">
        <f>SUM(D4:D12)</f>
        <v>79399</v>
      </c>
      <c r="E13" s="22">
        <f>SUM(E4:E12)</f>
        <v>119711</v>
      </c>
      <c r="F13" s="36">
        <f>SUM(F4:F12)</f>
        <v>210380</v>
      </c>
      <c r="H13" s="1"/>
      <c r="I13" s="1"/>
      <c r="K13" s="23"/>
      <c r="L13" s="1"/>
    </row>
    <row r="14" spans="2:31">
      <c r="B14" s="10" t="s">
        <v>605</v>
      </c>
      <c r="H14" s="1"/>
      <c r="I14" s="1"/>
      <c r="K14" s="23"/>
      <c r="L14" s="1"/>
    </row>
    <row r="15" spans="2:31">
      <c r="B15" s="10" t="s">
        <v>595</v>
      </c>
      <c r="H15" s="1"/>
      <c r="I15" s="1"/>
    </row>
    <row r="16" spans="2:31" ht="37.9" customHeight="1">
      <c r="B16" s="10"/>
      <c r="C16" s="10"/>
      <c r="E16" s="38"/>
      <c r="H16" s="1"/>
      <c r="I16" s="1"/>
    </row>
    <row r="17" spans="1:31" ht="16.899999999999999" customHeight="1">
      <c r="B17" s="384" t="s">
        <v>396</v>
      </c>
      <c r="C17" s="384"/>
      <c r="D17" s="384"/>
      <c r="E17" s="384"/>
      <c r="F17" s="384"/>
      <c r="H17" s="1"/>
      <c r="I17" s="1"/>
    </row>
    <row r="18" spans="1:31">
      <c r="B18" s="39" t="s">
        <v>133</v>
      </c>
      <c r="C18" s="135" t="s">
        <v>134</v>
      </c>
      <c r="D18" s="135" t="s">
        <v>135</v>
      </c>
      <c r="E18" s="135" t="s">
        <v>136</v>
      </c>
      <c r="F18" s="135" t="s">
        <v>112</v>
      </c>
      <c r="H18" s="42"/>
      <c r="I18" s="1"/>
    </row>
    <row r="19" spans="1:31">
      <c r="A19" s="194"/>
      <c r="B19" s="30" t="s">
        <v>62</v>
      </c>
      <c r="C19" s="35">
        <v>14084</v>
      </c>
      <c r="D19" s="35">
        <v>62305</v>
      </c>
      <c r="E19" s="35">
        <v>6657</v>
      </c>
      <c r="F19" s="16">
        <f>SUM(C19:E19)</f>
        <v>83046</v>
      </c>
      <c r="H19" s="1"/>
      <c r="I19" s="1"/>
    </row>
    <row r="20" spans="1:31">
      <c r="A20" s="195"/>
      <c r="B20" s="20" t="s">
        <v>63</v>
      </c>
      <c r="C20" s="35">
        <v>4407</v>
      </c>
      <c r="D20" s="35">
        <v>76504</v>
      </c>
      <c r="E20" s="35">
        <v>13009</v>
      </c>
      <c r="F20" s="16">
        <f t="shared" ref="F20:F26" si="1">SUM(C20:E20)</f>
        <v>93920</v>
      </c>
      <c r="H20" s="1"/>
      <c r="I20" s="1"/>
    </row>
    <row r="21" spans="1:31">
      <c r="A21" s="195"/>
      <c r="B21" s="20" t="s">
        <v>139</v>
      </c>
      <c r="C21" s="35">
        <v>14040</v>
      </c>
      <c r="D21" s="35">
        <v>144143</v>
      </c>
      <c r="E21" s="35">
        <v>8121</v>
      </c>
      <c r="F21" s="16">
        <f t="shared" si="1"/>
        <v>166304</v>
      </c>
      <c r="K21" s="3"/>
    </row>
    <row r="22" spans="1:31">
      <c r="A22" s="195"/>
      <c r="B22" s="20" t="s">
        <v>65</v>
      </c>
      <c r="C22" s="12">
        <v>865</v>
      </c>
      <c r="D22" s="35">
        <v>3677</v>
      </c>
      <c r="E22" s="12">
        <v>314</v>
      </c>
      <c r="F22" s="16">
        <f t="shared" si="1"/>
        <v>4856</v>
      </c>
      <c r="H22" s="2"/>
      <c r="I22" s="3"/>
      <c r="J22" s="3"/>
      <c r="K22" s="1"/>
      <c r="L22" s="3"/>
    </row>
    <row r="23" spans="1:31">
      <c r="A23" s="195"/>
      <c r="B23" s="20" t="s">
        <v>67</v>
      </c>
      <c r="C23" s="35">
        <v>32667</v>
      </c>
      <c r="D23" s="35">
        <v>16811</v>
      </c>
      <c r="E23" s="35">
        <v>91744</v>
      </c>
      <c r="F23" s="16">
        <f t="shared" si="1"/>
        <v>141222</v>
      </c>
      <c r="H23" s="23"/>
      <c r="I23" s="23"/>
      <c r="J23" s="1"/>
      <c r="K23" s="1"/>
      <c r="L23" s="1"/>
    </row>
    <row r="24" spans="1:31">
      <c r="A24" s="195"/>
      <c r="B24" s="20" t="s">
        <v>68</v>
      </c>
      <c r="C24" s="35">
        <v>209203</v>
      </c>
      <c r="D24" s="35">
        <v>51495</v>
      </c>
      <c r="E24" s="35">
        <v>7116</v>
      </c>
      <c r="F24" s="16">
        <f t="shared" si="1"/>
        <v>267814</v>
      </c>
      <c r="H24" s="23"/>
      <c r="I24" s="23"/>
      <c r="J24" s="1"/>
      <c r="K24" s="1"/>
      <c r="L24" s="3"/>
    </row>
    <row r="25" spans="1:31">
      <c r="A25" s="195"/>
      <c r="B25" s="20" t="s">
        <v>69</v>
      </c>
      <c r="C25" s="35">
        <v>6794</v>
      </c>
      <c r="D25" s="35">
        <v>64422</v>
      </c>
      <c r="E25" s="35">
        <v>5556</v>
      </c>
      <c r="F25" s="16">
        <f t="shared" si="1"/>
        <v>76772</v>
      </c>
      <c r="H25" s="23"/>
      <c r="I25" s="1"/>
      <c r="J25" s="1"/>
      <c r="K25" s="1"/>
      <c r="L25" s="1"/>
      <c r="AE25" s="138"/>
    </row>
    <row r="26" spans="1:31">
      <c r="A26" s="195"/>
      <c r="B26" s="20" t="s">
        <v>70</v>
      </c>
      <c r="C26" s="35">
        <v>181677</v>
      </c>
      <c r="D26" s="35">
        <v>805430</v>
      </c>
      <c r="E26" s="35">
        <v>93513</v>
      </c>
      <c r="F26" s="16">
        <f t="shared" si="1"/>
        <v>1080620</v>
      </c>
      <c r="H26" s="23"/>
      <c r="I26" s="1"/>
      <c r="J26" s="1"/>
      <c r="K26" s="1"/>
      <c r="L26" s="1"/>
    </row>
    <row r="27" spans="1:31">
      <c r="A27" s="195"/>
      <c r="B27" s="21" t="s">
        <v>112</v>
      </c>
      <c r="C27" s="40">
        <f>SUM(C19:C26)</f>
        <v>463737</v>
      </c>
      <c r="D27" s="40">
        <f>SUM(D19:D26)</f>
        <v>1224787</v>
      </c>
      <c r="E27" s="40">
        <f>SUM(E19:E26)</f>
        <v>226030</v>
      </c>
      <c r="F27" s="40">
        <f>SUM(F19:F26)</f>
        <v>1914554</v>
      </c>
      <c r="H27" s="23"/>
      <c r="I27" s="1"/>
      <c r="J27" s="1"/>
      <c r="K27" s="1"/>
      <c r="L27" s="1"/>
    </row>
    <row r="28" spans="1:31">
      <c r="B28" s="392" t="s">
        <v>593</v>
      </c>
      <c r="C28" s="392"/>
      <c r="D28" s="392"/>
      <c r="E28" s="41"/>
      <c r="F28" s="41"/>
      <c r="H28" s="23"/>
      <c r="I28" s="1"/>
      <c r="J28" s="1"/>
      <c r="K28" s="1"/>
      <c r="L28" s="1"/>
    </row>
    <row r="29" spans="1:31">
      <c r="B29" s="371"/>
      <c r="C29" s="371"/>
      <c r="D29" s="371"/>
      <c r="H29" s="23"/>
      <c r="I29" s="1"/>
      <c r="J29" s="1"/>
      <c r="K29" s="1"/>
      <c r="L29" s="1"/>
      <c r="M29" s="3"/>
    </row>
    <row r="30" spans="1:31">
      <c r="B30" s="371"/>
      <c r="C30" s="371"/>
      <c r="D30" s="371"/>
      <c r="H30" s="23"/>
      <c r="I30" s="1"/>
      <c r="J30" s="1"/>
      <c r="K30" s="1"/>
      <c r="L30" s="1"/>
      <c r="M30" s="1"/>
    </row>
    <row r="31" spans="1:31">
      <c r="B31" s="371"/>
      <c r="C31" s="371"/>
      <c r="D31" s="371"/>
      <c r="H31" s="23"/>
      <c r="I31" s="1"/>
      <c r="J31" s="1"/>
      <c r="K31" s="1"/>
      <c r="L31" s="1"/>
      <c r="M31" s="1"/>
    </row>
    <row r="32" spans="1:31">
      <c r="H32" s="23"/>
      <c r="I32" s="1"/>
      <c r="J32" s="1"/>
      <c r="K32" s="1"/>
      <c r="L32" s="1"/>
      <c r="M32" s="1"/>
    </row>
    <row r="33" spans="8:15">
      <c r="H33" s="23"/>
      <c r="I33" s="1"/>
      <c r="J33" s="1"/>
      <c r="K33" s="1"/>
      <c r="L33" s="1"/>
      <c r="M33" s="1"/>
    </row>
    <row r="34" spans="8:15">
      <c r="H34" s="23"/>
      <c r="I34" s="1"/>
      <c r="J34" s="1"/>
      <c r="K34" s="1"/>
      <c r="L34" s="1"/>
      <c r="M34" s="1"/>
    </row>
    <row r="35" spans="8:15">
      <c r="H35" s="23"/>
      <c r="I35" s="1"/>
      <c r="J35" s="1"/>
      <c r="K35" s="1"/>
      <c r="M35" s="1"/>
    </row>
    <row r="36" spans="8:15">
      <c r="H36" s="23"/>
      <c r="I36" s="1"/>
      <c r="J36" s="1"/>
      <c r="M36" s="1"/>
      <c r="N36" s="1"/>
      <c r="O36" s="1"/>
    </row>
    <row r="37" spans="8:15">
      <c r="M37" s="1"/>
    </row>
    <row r="38" spans="8:15">
      <c r="M38" s="1"/>
    </row>
    <row r="39" spans="8:15">
      <c r="M39" s="1"/>
    </row>
  </sheetData>
  <mergeCells count="5">
    <mergeCell ref="B28:D31"/>
    <mergeCell ref="B1:F1"/>
    <mergeCell ref="B17:F17"/>
    <mergeCell ref="B2:F2"/>
    <mergeCell ref="H2:J2"/>
  </mergeCells>
  <hyperlinks>
    <hyperlink ref="B1:F1" location="'Table of Contents'!A1" display="Table of Contents" xr:uid="{3FBED85C-6247-4013-AC13-2D682A425D07}"/>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8733-7A2B-48E8-A89A-0DA207E8F0EE}">
  <dimension ref="B1:AE41"/>
  <sheetViews>
    <sheetView workbookViewId="0"/>
  </sheetViews>
  <sheetFormatPr defaultRowHeight="14.25"/>
  <cols>
    <col min="1" max="1" width="9.1328125"/>
    <col min="2" max="2" width="44.59765625" customWidth="1"/>
    <col min="3" max="3" width="23.73046875" customWidth="1"/>
    <col min="4" max="4" width="20.9296875" customWidth="1"/>
    <col min="5" max="5" width="26.59765625" customWidth="1"/>
    <col min="6" max="6" width="14.3984375" customWidth="1"/>
    <col min="7" max="7" width="11.59765625" customWidth="1"/>
    <col min="12" max="24" width="9" customWidth="1"/>
    <col min="27" max="27" width="26.86328125" customWidth="1"/>
  </cols>
  <sheetData>
    <row r="1" spans="2:31">
      <c r="B1" s="389" t="s">
        <v>114</v>
      </c>
      <c r="C1" s="389"/>
      <c r="D1" s="389"/>
      <c r="E1" s="389"/>
      <c r="F1" s="389"/>
    </row>
    <row r="2" spans="2:31" ht="14.25" customHeight="1">
      <c r="B2" s="386" t="s">
        <v>397</v>
      </c>
      <c r="C2" s="386"/>
      <c r="AC2" s="138"/>
      <c r="AE2" s="138"/>
    </row>
    <row r="3" spans="2:31" ht="14.25" customHeight="1">
      <c r="B3" s="19" t="s">
        <v>120</v>
      </c>
      <c r="C3" s="15" t="s">
        <v>140</v>
      </c>
      <c r="AC3" s="138"/>
    </row>
    <row r="4" spans="2:31" ht="14.25" customHeight="1">
      <c r="B4" s="58" t="s">
        <v>409</v>
      </c>
      <c r="C4" s="35">
        <v>9177</v>
      </c>
      <c r="J4" s="205"/>
      <c r="AC4" s="138"/>
    </row>
    <row r="5" spans="2:31" ht="14.25" customHeight="1">
      <c r="B5" s="58" t="s">
        <v>334</v>
      </c>
      <c r="C5" s="35">
        <v>14131</v>
      </c>
      <c r="AC5" s="138"/>
    </row>
    <row r="6" spans="2:31" ht="14.25" customHeight="1">
      <c r="B6" s="58" t="s">
        <v>61</v>
      </c>
      <c r="C6" s="35">
        <v>18414</v>
      </c>
      <c r="AC6" s="138"/>
    </row>
    <row r="7" spans="2:31" ht="14.25" customHeight="1">
      <c r="B7" s="58" t="s">
        <v>500</v>
      </c>
      <c r="C7" s="35">
        <v>13044</v>
      </c>
      <c r="E7" s="10"/>
      <c r="K7" s="102"/>
      <c r="AC7" s="138"/>
    </row>
    <row r="8" spans="2:31" ht="14.25" customHeight="1">
      <c r="B8" s="61" t="s">
        <v>112</v>
      </c>
      <c r="C8" s="144">
        <f>SUM(C4:C7)</f>
        <v>54766</v>
      </c>
      <c r="AC8" s="138"/>
    </row>
    <row r="9" spans="2:31" ht="14.25" customHeight="1">
      <c r="B9" s="10" t="s">
        <v>595</v>
      </c>
      <c r="E9" s="387" t="s">
        <v>399</v>
      </c>
      <c r="F9" s="387"/>
      <c r="G9" s="387"/>
      <c r="H9" s="156"/>
      <c r="AC9" s="138"/>
    </row>
    <row r="10" spans="2:31" ht="14.25" customHeight="1">
      <c r="B10" s="10"/>
      <c r="E10" s="19" t="s">
        <v>141</v>
      </c>
      <c r="F10" s="15" t="s">
        <v>144</v>
      </c>
      <c r="G10" s="15" t="s">
        <v>145</v>
      </c>
      <c r="H10" s="57" t="s">
        <v>140</v>
      </c>
      <c r="AC10" s="138"/>
    </row>
    <row r="11" spans="2:31" ht="14.25" customHeight="1">
      <c r="B11" s="386" t="s">
        <v>588</v>
      </c>
      <c r="C11" s="386"/>
      <c r="E11" s="12" t="s">
        <v>146</v>
      </c>
      <c r="F11" s="35">
        <v>1053</v>
      </c>
      <c r="G11" s="35">
        <v>2536</v>
      </c>
      <c r="H11" s="59">
        <f>SUM(F11:G11)</f>
        <v>3589</v>
      </c>
      <c r="I11" s="1"/>
      <c r="AC11" s="138"/>
      <c r="AD11" s="5"/>
      <c r="AE11" s="5"/>
    </row>
    <row r="12" spans="2:31" ht="14.25" customHeight="1">
      <c r="B12" s="19" t="s">
        <v>587</v>
      </c>
      <c r="C12" s="15" t="s">
        <v>140</v>
      </c>
      <c r="E12" s="12" t="s">
        <v>142</v>
      </c>
      <c r="F12" s="35">
        <v>15343</v>
      </c>
      <c r="G12" s="35">
        <v>35834</v>
      </c>
      <c r="H12" s="59">
        <f>SUM(F12:G12)</f>
        <v>51177</v>
      </c>
      <c r="I12" s="1"/>
      <c r="J12" s="2"/>
      <c r="K12" s="3"/>
      <c r="L12" s="3"/>
      <c r="AB12" s="5"/>
      <c r="AC12" s="5"/>
      <c r="AD12" s="5"/>
      <c r="AE12" s="5"/>
    </row>
    <row r="13" spans="2:31" ht="14.25" customHeight="1">
      <c r="B13" s="12" t="s">
        <v>137</v>
      </c>
      <c r="C13" s="35">
        <v>25116</v>
      </c>
      <c r="E13" s="14" t="s">
        <v>112</v>
      </c>
      <c r="F13" s="144">
        <f>SUM(F11:F12)</f>
        <v>16396</v>
      </c>
      <c r="G13" s="144">
        <f>SUM(G11:G12)</f>
        <v>38370</v>
      </c>
      <c r="H13" s="144">
        <f>SUM(H11:H12)</f>
        <v>54766</v>
      </c>
      <c r="I13" s="1"/>
      <c r="J13" s="23"/>
      <c r="K13" s="1"/>
      <c r="L13" s="1"/>
    </row>
    <row r="14" spans="2:31" ht="14.25" customHeight="1">
      <c r="B14" s="12" t="s">
        <v>71</v>
      </c>
      <c r="C14" s="35">
        <v>29650</v>
      </c>
      <c r="E14" s="10" t="s">
        <v>595</v>
      </c>
      <c r="J14" s="23"/>
      <c r="K14" s="1"/>
      <c r="L14" s="1"/>
    </row>
    <row r="15" spans="2:31" ht="14.25" customHeight="1">
      <c r="B15" s="14" t="s">
        <v>112</v>
      </c>
      <c r="C15" s="144">
        <f>SUM(C13:C14)</f>
        <v>54766</v>
      </c>
      <c r="F15" s="121"/>
      <c r="J15" s="23"/>
      <c r="K15" s="1"/>
      <c r="L15" s="1"/>
    </row>
    <row r="16" spans="2:31" ht="14.25" customHeight="1">
      <c r="B16" s="10" t="s">
        <v>595</v>
      </c>
      <c r="E16" s="395" t="s">
        <v>400</v>
      </c>
      <c r="F16" s="395"/>
      <c r="K16" s="23"/>
      <c r="L16" s="1"/>
    </row>
    <row r="17" spans="2:12" ht="21" customHeight="1">
      <c r="B17" s="10"/>
      <c r="E17" s="387"/>
      <c r="F17" s="387"/>
      <c r="H17" s="23"/>
      <c r="K17" s="23"/>
      <c r="L17" s="1"/>
    </row>
    <row r="18" spans="2:12" ht="14.25" customHeight="1">
      <c r="B18" s="386" t="s">
        <v>398</v>
      </c>
      <c r="C18" s="386"/>
      <c r="E18" s="62" t="s">
        <v>143</v>
      </c>
      <c r="F18" s="35">
        <v>48907</v>
      </c>
      <c r="H18" s="23"/>
      <c r="K18" s="23"/>
      <c r="L18" s="1"/>
    </row>
    <row r="19" spans="2:12" ht="14.25" customHeight="1">
      <c r="B19" s="50" t="s">
        <v>115</v>
      </c>
      <c r="C19" s="57" t="s">
        <v>140</v>
      </c>
      <c r="E19" s="62" t="s">
        <v>494</v>
      </c>
      <c r="F19" s="143">
        <f>F18/'Tab 6 QHP Households'!E11</f>
        <v>0.23246981652248314</v>
      </c>
      <c r="H19" s="23"/>
      <c r="K19" s="23"/>
      <c r="L19" s="1"/>
    </row>
    <row r="20" spans="2:12" ht="14.25" customHeight="1">
      <c r="B20" s="12" t="s">
        <v>147</v>
      </c>
      <c r="C20" s="35">
        <v>34329</v>
      </c>
      <c r="E20" s="10" t="s">
        <v>595</v>
      </c>
      <c r="F20" s="63"/>
      <c r="J20" t="s">
        <v>149</v>
      </c>
    </row>
    <row r="21" spans="2:12" ht="14.25" customHeight="1">
      <c r="B21" s="12" t="s">
        <v>148</v>
      </c>
      <c r="C21" s="35">
        <v>11014</v>
      </c>
      <c r="J21" s="23"/>
      <c r="K21" s="1"/>
    </row>
    <row r="22" spans="2:12" ht="14.25" customHeight="1">
      <c r="B22" s="12" t="s">
        <v>42</v>
      </c>
      <c r="C22" s="12">
        <v>148</v>
      </c>
      <c r="J22" s="23"/>
      <c r="K22" s="1"/>
    </row>
    <row r="23" spans="2:12" ht="14.25" customHeight="1">
      <c r="B23" s="12" t="s">
        <v>44</v>
      </c>
      <c r="C23" s="35">
        <v>8379</v>
      </c>
      <c r="J23" s="23"/>
      <c r="K23" s="1"/>
    </row>
    <row r="24" spans="2:12" ht="14.25" customHeight="1">
      <c r="B24" s="12" t="s">
        <v>46</v>
      </c>
      <c r="C24" s="12">
        <v>896</v>
      </c>
      <c r="J24" s="23"/>
      <c r="K24" s="1"/>
    </row>
    <row r="25" spans="2:12" ht="14.25" customHeight="1">
      <c r="B25" s="14" t="s">
        <v>112</v>
      </c>
      <c r="C25" s="144">
        <f>SUM(C20:C24)</f>
        <v>54766</v>
      </c>
      <c r="J25" s="23"/>
      <c r="K25" s="1"/>
    </row>
    <row r="26" spans="2:12" ht="14.25" customHeight="1">
      <c r="B26" s="10" t="s">
        <v>595</v>
      </c>
      <c r="J26" s="23"/>
      <c r="K26" s="1"/>
    </row>
    <row r="29" spans="2:12" ht="16.899999999999999">
      <c r="B29" s="393" t="s">
        <v>602</v>
      </c>
      <c r="C29" s="393"/>
      <c r="D29" s="393"/>
      <c r="E29" s="393"/>
      <c r="F29" s="394"/>
    </row>
    <row r="30" spans="2:12">
      <c r="B30" s="19" t="s">
        <v>133</v>
      </c>
      <c r="C30" s="56" t="s">
        <v>134</v>
      </c>
      <c r="D30" s="56" t="s">
        <v>135</v>
      </c>
      <c r="E30" s="56" t="s">
        <v>136</v>
      </c>
      <c r="F30" s="56" t="s">
        <v>112</v>
      </c>
    </row>
    <row r="31" spans="2:12">
      <c r="B31" s="30" t="s">
        <v>62</v>
      </c>
      <c r="C31" s="12">
        <v>76</v>
      </c>
      <c r="D31" s="12">
        <v>236</v>
      </c>
      <c r="E31" s="31">
        <v>127</v>
      </c>
      <c r="F31" s="31">
        <f>SUM(C31:E31)</f>
        <v>439</v>
      </c>
    </row>
    <row r="32" spans="2:12">
      <c r="B32" s="30" t="s">
        <v>63</v>
      </c>
      <c r="C32" s="35">
        <v>108</v>
      </c>
      <c r="D32" s="35">
        <v>3682</v>
      </c>
      <c r="E32" s="31">
        <v>1940</v>
      </c>
      <c r="F32" s="31">
        <f t="shared" ref="F32:F40" si="0">SUM(C32:E32)</f>
        <v>5730</v>
      </c>
    </row>
    <row r="33" spans="2:6">
      <c r="B33" s="30" t="s">
        <v>64</v>
      </c>
      <c r="C33" s="35">
        <v>48</v>
      </c>
      <c r="D33" s="35">
        <v>755</v>
      </c>
      <c r="E33" s="31">
        <v>372</v>
      </c>
      <c r="F33" s="31">
        <f t="shared" si="0"/>
        <v>1175</v>
      </c>
    </row>
    <row r="34" spans="2:6">
      <c r="B34" s="30" t="s">
        <v>65</v>
      </c>
      <c r="C34" s="12">
        <v>4</v>
      </c>
      <c r="D34" s="12">
        <v>23</v>
      </c>
      <c r="E34" s="31">
        <v>18</v>
      </c>
      <c r="F34" s="31">
        <f t="shared" si="0"/>
        <v>45</v>
      </c>
    </row>
    <row r="35" spans="2:6">
      <c r="B35" s="30" t="s">
        <v>66</v>
      </c>
      <c r="C35" s="12">
        <v>99</v>
      </c>
      <c r="D35" s="12">
        <v>235</v>
      </c>
      <c r="E35" s="31">
        <v>94</v>
      </c>
      <c r="F35" s="31">
        <f t="shared" si="0"/>
        <v>428</v>
      </c>
    </row>
    <row r="36" spans="2:6">
      <c r="B36" s="30" t="s">
        <v>67</v>
      </c>
      <c r="C36" s="35">
        <v>690</v>
      </c>
      <c r="D36" s="35">
        <v>781</v>
      </c>
      <c r="E36" s="31">
        <v>16910</v>
      </c>
      <c r="F36" s="31">
        <f t="shared" si="0"/>
        <v>18381</v>
      </c>
    </row>
    <row r="37" spans="2:6">
      <c r="B37" s="30" t="s">
        <v>68</v>
      </c>
      <c r="C37" s="35">
        <v>761</v>
      </c>
      <c r="D37" s="35">
        <v>379</v>
      </c>
      <c r="E37" s="31">
        <v>329</v>
      </c>
      <c r="F37" s="31">
        <f t="shared" si="0"/>
        <v>1469</v>
      </c>
    </row>
    <row r="38" spans="2:6">
      <c r="B38" s="30" t="s">
        <v>69</v>
      </c>
      <c r="C38" s="35">
        <v>25</v>
      </c>
      <c r="D38" s="12">
        <v>287</v>
      </c>
      <c r="E38" s="31">
        <v>162</v>
      </c>
      <c r="F38" s="31">
        <f t="shared" si="0"/>
        <v>474</v>
      </c>
    </row>
    <row r="39" spans="2:6">
      <c r="B39" s="30" t="s">
        <v>70</v>
      </c>
      <c r="C39" s="35">
        <v>1367</v>
      </c>
      <c r="D39" s="35">
        <v>15774</v>
      </c>
      <c r="E39" s="31">
        <v>9484</v>
      </c>
      <c r="F39" s="31">
        <f t="shared" si="0"/>
        <v>26625</v>
      </c>
    </row>
    <row r="40" spans="2:6">
      <c r="B40" s="14" t="s">
        <v>112</v>
      </c>
      <c r="C40" s="22">
        <f>SUM(C31:C39)</f>
        <v>3178</v>
      </c>
      <c r="D40" s="22">
        <f>SUM(D31:D39)</f>
        <v>22152</v>
      </c>
      <c r="E40" s="22">
        <f>SUM(E31:E39)</f>
        <v>29436</v>
      </c>
      <c r="F40" s="17">
        <f t="shared" si="0"/>
        <v>54766</v>
      </c>
    </row>
    <row r="41" spans="2:6">
      <c r="B41" s="10" t="s">
        <v>595</v>
      </c>
    </row>
  </sheetData>
  <mergeCells count="7">
    <mergeCell ref="B29:F29"/>
    <mergeCell ref="E9:G9"/>
    <mergeCell ref="B11:C11"/>
    <mergeCell ref="B18:C18"/>
    <mergeCell ref="B1:F1"/>
    <mergeCell ref="B2:C2"/>
    <mergeCell ref="E16:F17"/>
  </mergeCells>
  <hyperlinks>
    <hyperlink ref="B1:F1" location="'Table of Contents'!A1" display="Table of Contents" xr:uid="{263C2B92-8150-433B-B176-1F15C428C99E}"/>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9E1FFA8F46DA4CBBDAA815F40E23A5" ma:contentTypeVersion="11" ma:contentTypeDescription="Create a new document." ma:contentTypeScope="" ma:versionID="0e43e474b71aadf9fcc81dec583bebe7">
  <xsd:schema xmlns:xsd="http://www.w3.org/2001/XMLSchema" xmlns:xs="http://www.w3.org/2001/XMLSchema" xmlns:p="http://schemas.microsoft.com/office/2006/metadata/properties" xmlns:ns3="d44614dc-bd9c-4d1a-90dc-dce6f644057e" xmlns:ns4="26c88e19-55e3-4045-ba71-db966d27944c" targetNamespace="http://schemas.microsoft.com/office/2006/metadata/properties" ma:root="true" ma:fieldsID="845f97e9b34a5b2d2e8cff9d07904127" ns3:_="" ns4:_="">
    <xsd:import namespace="d44614dc-bd9c-4d1a-90dc-dce6f644057e"/>
    <xsd:import namespace="26c88e19-55e3-4045-ba71-db966d27944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4614dc-bd9c-4d1a-90dc-dce6f644057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88e19-55e3-4045-ba71-db966d27944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FF25D8-39EA-4AE9-A386-137B4E853CD9}">
  <ds:schemaRefs>
    <ds:schemaRef ds:uri="http://schemas.microsoft.com/sharepoint/v3/contenttype/forms"/>
  </ds:schemaRefs>
</ds:datastoreItem>
</file>

<file path=customXml/itemProps2.xml><?xml version="1.0" encoding="utf-8"?>
<ds:datastoreItem xmlns:ds="http://schemas.openxmlformats.org/officeDocument/2006/customXml" ds:itemID="{C161C491-1FD1-4138-95D3-80DF54BCD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4614dc-bd9c-4d1a-90dc-dce6f644057e"/>
    <ds:schemaRef ds:uri="26c88e19-55e3-4045-ba71-db966d279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D10002-EFFF-4A76-B957-0E55C8B09DA9}">
  <ds:schemaRefs>
    <ds:schemaRef ds:uri="http://schemas.microsoft.com/office/2006/metadata/properties"/>
    <ds:schemaRef ds:uri="http://purl.org/dc/dcmitype/"/>
    <ds:schemaRef ds:uri="http://purl.org/dc/terms/"/>
    <ds:schemaRef ds:uri="http://www.w3.org/XML/1998/namespace"/>
    <ds:schemaRef ds:uri="http://purl.org/dc/elements/1.1/"/>
    <ds:schemaRef ds:uri="26c88e19-55e3-4045-ba71-db966d27944c"/>
    <ds:schemaRef ds:uri="http://schemas.microsoft.com/office/2006/documentManagement/types"/>
    <ds:schemaRef ds:uri="d44614dc-bd9c-4d1a-90dc-dce6f644057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Table of Contents</vt:lpstr>
      <vt:lpstr>Tab 1 QHP &amp; WAH by County</vt:lpstr>
      <vt:lpstr>Tab 2 QHP &amp; WAH by Month</vt:lpstr>
      <vt:lpstr>Tab 3 By Carrier and County</vt:lpstr>
      <vt:lpstr>Tab 4 By Metal and FPL</vt:lpstr>
      <vt:lpstr>Tab 5 QHP and WAH by Age, FPL</vt:lpstr>
      <vt:lpstr>Tab 6 QHP Households</vt:lpstr>
      <vt:lpstr>Tab 7 QHP and WAH Demographics</vt:lpstr>
      <vt:lpstr>Tab 8 QDP</vt:lpstr>
      <vt:lpstr>Tab 9 MPS Selection by Month</vt:lpstr>
      <vt:lpstr>Tab 10 Income &amp; Deductible</vt:lpstr>
      <vt:lpstr>Tab 11 Average Net Premiums</vt:lpstr>
      <vt:lpstr>Tab 12 QHP by Subsidy Status</vt:lpstr>
      <vt:lpstr>Tab 13 Avg. Premium by County</vt:lpstr>
      <vt:lpstr>Tab 14 Assisted Enrollments</vt:lpstr>
      <vt:lpstr>Tab 15 Non-English Calls</vt:lpstr>
      <vt:lpstr>Tab 16 Telephonic Interpretn. </vt:lpstr>
      <vt:lpstr>Tab 17 Online Language Serv </vt:lpstr>
      <vt:lpstr>Tab 18 QHP Annual Movement</vt:lpstr>
      <vt:lpstr>Tab 19 QHP Annual Disenrollment</vt:lpstr>
      <vt:lpstr>Tab 20 Annual Churn</vt:lpstr>
      <vt:lpstr>Tab 21 Annual Special Enrollmts</vt:lpstr>
      <vt:lpstr>Tab 22 Cascade Care</vt:lpstr>
      <vt:lpstr>Tab 23 Cascade Care 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Earnest Kim</dc:creator>
  <cp:lastModifiedBy>Gehring, Jamie</cp:lastModifiedBy>
  <dcterms:created xsi:type="dcterms:W3CDTF">2021-03-16T18:41:55Z</dcterms:created>
  <dcterms:modified xsi:type="dcterms:W3CDTF">2023-07-17T15:55:06Z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0x010100239E1FFA8F46DA4CBBDAA815F40E23A5</vt:lpwstr>
  </property>
</Properties>
</file>